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Finces Publiques\Bulletin 2024\Mars 2024\Public Finance Statistics Tables (English Version)-December 2023-TO POST\"/>
    </mc:Choice>
  </mc:AlternateContent>
  <bookViews>
    <workbookView xWindow="0" yWindow="0" windowWidth="20490" windowHeight="7455" activeTab="2"/>
  </bookViews>
  <sheets>
    <sheet name="Contents" sheetId="6" r:id="rId1"/>
    <sheet name="Monthly" sheetId="3" r:id="rId2"/>
    <sheet name="Quarterly" sheetId="5" r:id="rId3"/>
    <sheet name="Annual" sheetId="4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W75" i="4" l="1"/>
  <c r="W73" i="4" l="1"/>
  <c r="W60" i="4"/>
  <c r="W76" i="4"/>
  <c r="W63" i="4"/>
  <c r="W53" i="4"/>
  <c r="W55" i="4"/>
  <c r="W62" i="4"/>
  <c r="W68" i="4"/>
  <c r="W72" i="4"/>
  <c r="W74" i="4"/>
  <c r="W54" i="4"/>
  <c r="W61" i="4"/>
  <c r="W67" i="4"/>
  <c r="W65" i="4" l="1"/>
  <c r="W70" i="4"/>
  <c r="W58" i="4"/>
  <c r="W51" i="4"/>
  <c r="W78" i="4" s="1"/>
  <c r="U7" i="4" l="1"/>
  <c r="U8" i="4"/>
  <c r="U9" i="4"/>
  <c r="U11" i="4"/>
  <c r="U12" i="4"/>
  <c r="U13" i="4"/>
  <c r="U14" i="4"/>
  <c r="U17" i="4"/>
  <c r="U18" i="4"/>
  <c r="U20" i="4"/>
  <c r="U21" i="4"/>
  <c r="U25" i="4"/>
  <c r="U26" i="4"/>
  <c r="U27" i="4"/>
  <c r="U31" i="4"/>
  <c r="U34" i="4"/>
  <c r="U6" i="4"/>
  <c r="V7" i="4"/>
  <c r="V8" i="4"/>
  <c r="V9" i="4"/>
  <c r="V11" i="4"/>
  <c r="V12" i="4"/>
  <c r="V13" i="4"/>
  <c r="V14" i="4"/>
  <c r="V17" i="4"/>
  <c r="V18" i="4"/>
  <c r="V20" i="4"/>
  <c r="V21" i="4"/>
  <c r="V25" i="4"/>
  <c r="V26" i="4"/>
  <c r="V27" i="4"/>
  <c r="V31" i="4"/>
  <c r="V34" i="4"/>
  <c r="V6" i="4"/>
  <c r="V36" i="4" l="1"/>
  <c r="AW7" i="5"/>
  <c r="AW8" i="5"/>
  <c r="AW9" i="5"/>
  <c r="AW11" i="5"/>
  <c r="AW12" i="5"/>
  <c r="AW14" i="5"/>
  <c r="AW17" i="5"/>
  <c r="AW20" i="5"/>
  <c r="AW25" i="5"/>
  <c r="AW26" i="5"/>
  <c r="AW34" i="5"/>
  <c r="EO14" i="3" l="1"/>
  <c r="EO13" i="3" s="1"/>
  <c r="EO31" i="3"/>
  <c r="EO28" i="3"/>
  <c r="EO27" i="3" s="1"/>
  <c r="EO21" i="3"/>
  <c r="EO18" i="3"/>
  <c r="EO8" i="3"/>
  <c r="EO7" i="3" s="1"/>
  <c r="EN36" i="3"/>
  <c r="EN31" i="3"/>
  <c r="EN28" i="3"/>
  <c r="EN27" i="3"/>
  <c r="EN21" i="3"/>
  <c r="EN18" i="3"/>
  <c r="EN13" i="3"/>
  <c r="EN7" i="3"/>
  <c r="EN8" i="3"/>
  <c r="EN14" i="3"/>
  <c r="AW18" i="5" l="1"/>
  <c r="AW27" i="5"/>
  <c r="AW13" i="5"/>
  <c r="AW21" i="5"/>
  <c r="AW31" i="5"/>
  <c r="EO6" i="3"/>
  <c r="EN90" i="3"/>
  <c r="EN91" i="3" s="1"/>
  <c r="EN6" i="3"/>
  <c r="EO36" i="3" l="1"/>
  <c r="AW6" i="5"/>
  <c r="AW36" i="5" s="1"/>
  <c r="V76" i="4"/>
  <c r="V75" i="4"/>
  <c r="V74" i="4"/>
  <c r="V73" i="4"/>
  <c r="V72" i="4"/>
  <c r="V68" i="4"/>
  <c r="V67" i="4"/>
  <c r="V63" i="4"/>
  <c r="V62" i="4"/>
  <c r="V61" i="4"/>
  <c r="V60" i="4"/>
  <c r="V55" i="4"/>
  <c r="V54" i="4"/>
  <c r="V53" i="4"/>
  <c r="V65" i="4" l="1"/>
  <c r="V58" i="4"/>
  <c r="V70" i="4"/>
  <c r="V51" i="4"/>
  <c r="U76" i="4"/>
  <c r="U75" i="4"/>
  <c r="U74" i="4"/>
  <c r="U73" i="4"/>
  <c r="U72" i="4"/>
  <c r="U68" i="4"/>
  <c r="U67" i="4"/>
  <c r="U63" i="4"/>
  <c r="U62" i="4"/>
  <c r="U61" i="4"/>
  <c r="U60" i="4"/>
  <c r="U55" i="4"/>
  <c r="U54" i="4"/>
  <c r="U53" i="4"/>
  <c r="V78" i="4" l="1"/>
  <c r="U51" i="4"/>
  <c r="U58" i="4"/>
  <c r="U65" i="4"/>
  <c r="U70" i="4"/>
  <c r="T76" i="4"/>
  <c r="T75" i="4"/>
  <c r="T74" i="4"/>
  <c r="T73" i="4"/>
  <c r="T72" i="4"/>
  <c r="T70" i="4" s="1"/>
  <c r="T68" i="4"/>
  <c r="T67" i="4"/>
  <c r="T65" i="4"/>
  <c r="T63" i="4"/>
  <c r="T62" i="4"/>
  <c r="T61" i="4"/>
  <c r="T60" i="4"/>
  <c r="T58" i="4" s="1"/>
  <c r="T55" i="4"/>
  <c r="T54" i="4"/>
  <c r="T53" i="4"/>
  <c r="T51" i="4" s="1"/>
  <c r="U78" i="4" l="1"/>
  <c r="T78" i="4"/>
  <c r="S76" i="4" l="1"/>
  <c r="S75" i="4"/>
  <c r="S74" i="4"/>
  <c r="S73" i="4"/>
  <c r="S72" i="4"/>
  <c r="S70" i="4" s="1"/>
  <c r="S68" i="4"/>
  <c r="S67" i="4"/>
  <c r="S65" i="4"/>
  <c r="S63" i="4"/>
  <c r="S62" i="4"/>
  <c r="S61" i="4"/>
  <c r="S60" i="4"/>
  <c r="S58" i="4" s="1"/>
  <c r="S55" i="4"/>
  <c r="S54" i="4"/>
  <c r="S53" i="4"/>
  <c r="S51" i="4" s="1"/>
  <c r="S78" i="4" l="1"/>
  <c r="CT6" i="3" l="1"/>
  <c r="CT31" i="3"/>
  <c r="CT27" i="3" s="1"/>
  <c r="CT28" i="3"/>
  <c r="CT21" i="3"/>
  <c r="CT18" i="3"/>
  <c r="CT13" i="3"/>
  <c r="CT8" i="3"/>
  <c r="CT7" i="3"/>
  <c r="CT36" i="3" s="1"/>
  <c r="AG36" i="5" l="1"/>
  <c r="AF36" i="5"/>
  <c r="AE36" i="5"/>
  <c r="AD36" i="5"/>
  <c r="CQ31" i="3" l="1"/>
  <c r="CP31" i="3"/>
  <c r="CO31" i="3"/>
  <c r="CN31" i="3"/>
  <c r="CN27" i="3" s="1"/>
  <c r="CM31" i="3"/>
  <c r="CL31" i="3"/>
  <c r="CQ28" i="3"/>
  <c r="CP28" i="3"/>
  <c r="CP27" i="3" s="1"/>
  <c r="CO28" i="3"/>
  <c r="CN28" i="3"/>
  <c r="CM28" i="3"/>
  <c r="CL28" i="3"/>
  <c r="CL27" i="3" s="1"/>
  <c r="CQ27" i="3"/>
  <c r="CO27" i="3"/>
  <c r="CM27" i="3"/>
  <c r="CQ21" i="3"/>
  <c r="CP21" i="3"/>
  <c r="CO21" i="3"/>
  <c r="CN21" i="3"/>
  <c r="CM21" i="3"/>
  <c r="CL21" i="3"/>
  <c r="CQ18" i="3"/>
  <c r="CP18" i="3"/>
  <c r="CO18" i="3"/>
  <c r="CN18" i="3"/>
  <c r="CM18" i="3"/>
  <c r="CM6" i="3" s="1"/>
  <c r="CM36" i="3" s="1"/>
  <c r="CL18" i="3"/>
  <c r="CQ13" i="3"/>
  <c r="CP13" i="3"/>
  <c r="CO13" i="3"/>
  <c r="CN13" i="3"/>
  <c r="CM13" i="3"/>
  <c r="CL13" i="3"/>
  <c r="CR8" i="3"/>
  <c r="CR7" i="3" s="1"/>
  <c r="CR6" i="3" s="1"/>
  <c r="CR36" i="3" s="1"/>
  <c r="CQ8" i="3"/>
  <c r="CP8" i="3"/>
  <c r="CP7" i="3" s="1"/>
  <c r="CP6" i="3" s="1"/>
  <c r="CP36" i="3" s="1"/>
  <c r="CO8" i="3"/>
  <c r="CO7" i="3" s="1"/>
  <c r="CO6" i="3" s="1"/>
  <c r="CO36" i="3" s="1"/>
  <c r="CN8" i="3"/>
  <c r="CN7" i="3" s="1"/>
  <c r="CN6" i="3" s="1"/>
  <c r="CN36" i="3" s="1"/>
  <c r="CL8" i="3"/>
  <c r="CQ7" i="3"/>
  <c r="CQ6" i="3" s="1"/>
  <c r="CQ36" i="3" s="1"/>
  <c r="CM7" i="3"/>
  <c r="CL7" i="3"/>
  <c r="CL6" i="3"/>
  <c r="CL36" i="3" l="1"/>
  <c r="AG76" i="5" l="1"/>
  <c r="AG75" i="5"/>
  <c r="AG74" i="5"/>
  <c r="AG73" i="5"/>
  <c r="AG72" i="5"/>
  <c r="AG68" i="5"/>
  <c r="AG67" i="5"/>
  <c r="AG63" i="5"/>
  <c r="AG62" i="5"/>
  <c r="AG61" i="5"/>
  <c r="AG60" i="5"/>
  <c r="AG56" i="5"/>
  <c r="AG55" i="5"/>
  <c r="AG54" i="5"/>
  <c r="AG53" i="5"/>
  <c r="AG58" i="5" l="1"/>
  <c r="AG65" i="5"/>
  <c r="AG70" i="5"/>
  <c r="AG51" i="5"/>
  <c r="AG78" i="5" l="1"/>
  <c r="AF76" i="5"/>
  <c r="AF75" i="5"/>
  <c r="AF74" i="5"/>
  <c r="AF73" i="5"/>
  <c r="AF72" i="5"/>
  <c r="AF68" i="5"/>
  <c r="AF67" i="5"/>
  <c r="AF63" i="5"/>
  <c r="AF62" i="5"/>
  <c r="AF61" i="5"/>
  <c r="AF60" i="5"/>
  <c r="AF56" i="5"/>
  <c r="AF55" i="5"/>
  <c r="AF54" i="5"/>
  <c r="AF53" i="5"/>
  <c r="AF58" i="5" l="1"/>
  <c r="AF70" i="5"/>
  <c r="AF51" i="5"/>
  <c r="AF65" i="5"/>
  <c r="R53" i="4"/>
  <c r="AF78" i="5" l="1"/>
  <c r="R76" i="4"/>
  <c r="R74" i="4"/>
  <c r="R72" i="4"/>
  <c r="R68" i="4"/>
  <c r="R62" i="4"/>
  <c r="R60" i="4"/>
  <c r="R55" i="4"/>
  <c r="R75" i="4"/>
  <c r="R73" i="4"/>
  <c r="R67" i="4"/>
  <c r="R65" i="4" s="1"/>
  <c r="R63" i="4"/>
  <c r="R61" i="4"/>
  <c r="R54" i="4"/>
  <c r="R51" i="4" s="1"/>
  <c r="R70" i="4" l="1"/>
  <c r="R58" i="4"/>
  <c r="R78" i="4" s="1"/>
  <c r="CK31" i="3"/>
  <c r="CH31" i="3"/>
  <c r="CK28" i="3"/>
  <c r="CH28" i="3"/>
  <c r="CK27" i="3"/>
  <c r="CH27" i="3"/>
  <c r="CK21" i="3"/>
  <c r="CH21" i="3"/>
  <c r="CK18" i="3"/>
  <c r="CH18" i="3"/>
  <c r="CK13" i="3"/>
  <c r="CH13" i="3"/>
  <c r="CK8" i="3"/>
  <c r="CH8" i="3"/>
  <c r="CK7" i="3"/>
  <c r="CH7" i="3"/>
  <c r="CK6" i="3"/>
  <c r="CK36" i="3" s="1"/>
  <c r="CH6" i="3"/>
  <c r="CH36" i="3" s="1"/>
  <c r="CG31" i="3" l="1"/>
  <c r="CG28" i="3"/>
  <c r="CG27" i="3"/>
  <c r="CG21" i="3"/>
  <c r="CG18" i="3"/>
  <c r="CG13" i="3"/>
  <c r="CG8" i="3"/>
  <c r="CG7" i="3" s="1"/>
  <c r="CG6" i="3" s="1"/>
  <c r="B31" i="5" l="1"/>
  <c r="B28" i="5"/>
  <c r="B27" i="5" s="1"/>
  <c r="B21" i="5"/>
  <c r="B18" i="5"/>
  <c r="B13" i="5"/>
  <c r="B8" i="5"/>
  <c r="B7" i="5" s="1"/>
  <c r="C31" i="5"/>
  <c r="C28" i="5"/>
  <c r="C21" i="5"/>
  <c r="C18" i="5"/>
  <c r="C13" i="5"/>
  <c r="C8" i="5"/>
  <c r="C7" i="5" s="1"/>
  <c r="D31" i="5"/>
  <c r="D28" i="5"/>
  <c r="D21" i="5"/>
  <c r="D18" i="5"/>
  <c r="D13" i="5"/>
  <c r="D8" i="5"/>
  <c r="D7" i="5" s="1"/>
  <c r="E31" i="5"/>
  <c r="E28" i="5"/>
  <c r="E21" i="5"/>
  <c r="E18" i="5"/>
  <c r="E13" i="5"/>
  <c r="E8" i="5"/>
  <c r="E7" i="5" s="1"/>
  <c r="F31" i="5"/>
  <c r="F28" i="5"/>
  <c r="F21" i="5"/>
  <c r="F18" i="5"/>
  <c r="F13" i="5"/>
  <c r="F8" i="5"/>
  <c r="F7" i="5" s="1"/>
  <c r="G31" i="5"/>
  <c r="G28" i="5"/>
  <c r="G27" i="5" s="1"/>
  <c r="G21" i="5"/>
  <c r="G18" i="5"/>
  <c r="G13" i="5"/>
  <c r="G8" i="5"/>
  <c r="G7" i="5" s="1"/>
  <c r="H31" i="5"/>
  <c r="H28" i="5"/>
  <c r="H21" i="5"/>
  <c r="H18" i="5"/>
  <c r="H13" i="5"/>
  <c r="H8" i="5"/>
  <c r="H7" i="5" s="1"/>
  <c r="I31" i="5"/>
  <c r="I28" i="5"/>
  <c r="I27" i="5" s="1"/>
  <c r="I21" i="5"/>
  <c r="I18" i="5"/>
  <c r="I13" i="5"/>
  <c r="I8" i="5"/>
  <c r="I7" i="5" s="1"/>
  <c r="J31" i="5"/>
  <c r="J28" i="5"/>
  <c r="J21" i="5"/>
  <c r="J18" i="5"/>
  <c r="J13" i="5"/>
  <c r="J8" i="5"/>
  <c r="J7" i="5" s="1"/>
  <c r="K31" i="5"/>
  <c r="K28" i="5"/>
  <c r="K27" i="5" s="1"/>
  <c r="K21" i="5"/>
  <c r="K18" i="5"/>
  <c r="K13" i="5"/>
  <c r="K8" i="5"/>
  <c r="K7" i="5" s="1"/>
  <c r="L31" i="5"/>
  <c r="L28" i="5"/>
  <c r="L21" i="5"/>
  <c r="L18" i="5"/>
  <c r="L13" i="5"/>
  <c r="L8" i="5"/>
  <c r="L7" i="5" s="1"/>
  <c r="M31" i="5"/>
  <c r="M28" i="5"/>
  <c r="M21" i="5"/>
  <c r="M18" i="5"/>
  <c r="M13" i="5"/>
  <c r="M8" i="5"/>
  <c r="M7" i="5" s="1"/>
  <c r="N31" i="5"/>
  <c r="N28" i="5"/>
  <c r="N21" i="5"/>
  <c r="N18" i="5"/>
  <c r="N13" i="5"/>
  <c r="N8" i="5"/>
  <c r="N7" i="5" s="1"/>
  <c r="O31" i="5"/>
  <c r="O28" i="5"/>
  <c r="O21" i="5"/>
  <c r="O18" i="5"/>
  <c r="O13" i="5"/>
  <c r="O8" i="5"/>
  <c r="O7" i="5" s="1"/>
  <c r="P31" i="5"/>
  <c r="P28" i="5"/>
  <c r="P21" i="5"/>
  <c r="P18" i="5"/>
  <c r="P13" i="5"/>
  <c r="P8" i="5"/>
  <c r="P7" i="5" s="1"/>
  <c r="Q31" i="5"/>
  <c r="Q28" i="5"/>
  <c r="Q21" i="5"/>
  <c r="Q18" i="5"/>
  <c r="Q13" i="5"/>
  <c r="Q8" i="5"/>
  <c r="Q7" i="5" s="1"/>
  <c r="R31" i="5"/>
  <c r="R28" i="5"/>
  <c r="R21" i="5"/>
  <c r="R18" i="5"/>
  <c r="R13" i="5"/>
  <c r="R8" i="5"/>
  <c r="R7" i="5" s="1"/>
  <c r="S31" i="5"/>
  <c r="S28" i="5"/>
  <c r="S21" i="5"/>
  <c r="S18" i="5"/>
  <c r="S13" i="5"/>
  <c r="S9" i="5"/>
  <c r="S8" i="5" s="1"/>
  <c r="S7" i="5" s="1"/>
  <c r="T31" i="5"/>
  <c r="T28" i="5"/>
  <c r="T21" i="5"/>
  <c r="T18" i="5"/>
  <c r="T13" i="5"/>
  <c r="T8" i="5"/>
  <c r="T7" i="5" s="1"/>
  <c r="U31" i="5"/>
  <c r="U28" i="5"/>
  <c r="U27" i="5"/>
  <c r="U21" i="5"/>
  <c r="U18" i="5"/>
  <c r="U13" i="5"/>
  <c r="U8" i="5"/>
  <c r="U7" i="5" s="1"/>
  <c r="V31" i="5"/>
  <c r="V28" i="5"/>
  <c r="V21" i="5"/>
  <c r="V18" i="5"/>
  <c r="V13" i="5"/>
  <c r="V8" i="5"/>
  <c r="V7" i="5" s="1"/>
  <c r="W31" i="5"/>
  <c r="W28" i="5"/>
  <c r="W27" i="5" s="1"/>
  <c r="W21" i="5"/>
  <c r="W18" i="5"/>
  <c r="W13" i="5"/>
  <c r="W8" i="5"/>
  <c r="W7" i="5" s="1"/>
  <c r="W6" i="5" s="1"/>
  <c r="X31" i="5"/>
  <c r="X28" i="5"/>
  <c r="X21" i="5"/>
  <c r="X18" i="5"/>
  <c r="X13" i="5"/>
  <c r="X8" i="5"/>
  <c r="X7" i="5" s="1"/>
  <c r="Y31" i="5"/>
  <c r="Y28" i="5"/>
  <c r="Y27" i="5" s="1"/>
  <c r="Y21" i="5"/>
  <c r="Y18" i="5"/>
  <c r="Y13" i="5"/>
  <c r="Y8" i="5"/>
  <c r="Y7" i="5" s="1"/>
  <c r="AC31" i="5"/>
  <c r="AC28" i="5"/>
  <c r="AC21" i="5"/>
  <c r="AC18" i="5"/>
  <c r="AC13" i="5"/>
  <c r="AC8" i="5"/>
  <c r="AC7" i="5" s="1"/>
  <c r="AB31" i="5"/>
  <c r="AB28" i="5"/>
  <c r="AB27" i="5" s="1"/>
  <c r="AB21" i="5"/>
  <c r="AB18" i="5"/>
  <c r="AB13" i="5"/>
  <c r="AB8" i="5"/>
  <c r="AB7" i="5" s="1"/>
  <c r="AA31" i="5"/>
  <c r="AA28" i="5"/>
  <c r="AA21" i="5"/>
  <c r="AA18" i="5"/>
  <c r="AA13" i="5"/>
  <c r="AA8" i="5"/>
  <c r="AA7" i="5" s="1"/>
  <c r="Z31" i="5"/>
  <c r="Z28" i="5"/>
  <c r="Z21" i="5"/>
  <c r="Z18" i="5"/>
  <c r="Z13" i="5"/>
  <c r="Z8" i="5"/>
  <c r="Z7" i="5" s="1"/>
  <c r="CH44" i="3"/>
  <c r="CF31" i="3"/>
  <c r="CE31" i="3"/>
  <c r="CD31" i="3"/>
  <c r="CC31" i="3"/>
  <c r="CB31" i="3"/>
  <c r="CA31" i="3"/>
  <c r="BZ31" i="3"/>
  <c r="BY31" i="3"/>
  <c r="BX31" i="3"/>
  <c r="BW31" i="3"/>
  <c r="CF28" i="3"/>
  <c r="CE28" i="3"/>
  <c r="CD28" i="3"/>
  <c r="CC28" i="3"/>
  <c r="CB28" i="3"/>
  <c r="CA28" i="3"/>
  <c r="CA27" i="3" s="1"/>
  <c r="BZ28" i="3"/>
  <c r="BY28" i="3"/>
  <c r="BY27" i="3" s="1"/>
  <c r="BX28" i="3"/>
  <c r="BW28" i="3"/>
  <c r="BW27" i="3" s="1"/>
  <c r="CF27" i="3"/>
  <c r="CE27" i="3"/>
  <c r="CD27" i="3"/>
  <c r="CC27" i="3"/>
  <c r="CB27" i="3"/>
  <c r="BZ27" i="3"/>
  <c r="BX27" i="3"/>
  <c r="CF21" i="3"/>
  <c r="CE21" i="3"/>
  <c r="CD21" i="3"/>
  <c r="CC21" i="3"/>
  <c r="CB21" i="3"/>
  <c r="CA21" i="3"/>
  <c r="BZ21" i="3"/>
  <c r="BY21" i="3"/>
  <c r="BX21" i="3"/>
  <c r="BW21" i="3"/>
  <c r="CF18" i="3"/>
  <c r="CE18" i="3"/>
  <c r="CD18" i="3"/>
  <c r="CC18" i="3"/>
  <c r="CB18" i="3"/>
  <c r="CA18" i="3"/>
  <c r="BZ18" i="3"/>
  <c r="BY18" i="3"/>
  <c r="BX18" i="3"/>
  <c r="BW18" i="3"/>
  <c r="CF13" i="3"/>
  <c r="CE13" i="3"/>
  <c r="CD13" i="3"/>
  <c r="CC13" i="3"/>
  <c r="CB13" i="3"/>
  <c r="CA13" i="3"/>
  <c r="BZ13" i="3"/>
  <c r="BY13" i="3"/>
  <c r="BX13" i="3"/>
  <c r="BW13" i="3"/>
  <c r="CF8" i="3"/>
  <c r="CE8" i="3"/>
  <c r="CD8" i="3"/>
  <c r="CC8" i="3"/>
  <c r="CB8" i="3"/>
  <c r="CA8" i="3"/>
  <c r="BZ8" i="3"/>
  <c r="BY8" i="3"/>
  <c r="BX8" i="3"/>
  <c r="BW8" i="3"/>
  <c r="CF7" i="3"/>
  <c r="CE7" i="3"/>
  <c r="CD7" i="3"/>
  <c r="CC7" i="3"/>
  <c r="CB7" i="3"/>
  <c r="CA7" i="3"/>
  <c r="BZ7" i="3"/>
  <c r="BY7" i="3"/>
  <c r="BX7" i="3"/>
  <c r="BW7" i="3"/>
  <c r="CF6" i="3"/>
  <c r="CF36" i="3" s="1"/>
  <c r="CE6" i="3"/>
  <c r="CD6" i="3"/>
  <c r="CD36" i="3" s="1"/>
  <c r="CC6" i="3"/>
  <c r="CB6" i="3"/>
  <c r="CB36" i="3" s="1"/>
  <c r="CA6" i="3"/>
  <c r="BZ6" i="3"/>
  <c r="BZ36" i="3" s="1"/>
  <c r="BY6" i="3"/>
  <c r="BX6" i="3"/>
  <c r="BX36" i="3" s="1"/>
  <c r="BW6" i="3"/>
  <c r="Q27" i="5" l="1"/>
  <c r="M27" i="5"/>
  <c r="E27" i="5"/>
  <c r="O27" i="5"/>
  <c r="AC27" i="5"/>
  <c r="C27" i="5"/>
  <c r="R27" i="5"/>
  <c r="G6" i="5"/>
  <c r="S27" i="5"/>
  <c r="M6" i="5"/>
  <c r="M36" i="5" s="1"/>
  <c r="J27" i="5"/>
  <c r="F27" i="5"/>
  <c r="U6" i="5"/>
  <c r="U36" i="5" s="1"/>
  <c r="AB6" i="5"/>
  <c r="AB36" i="5" s="1"/>
  <c r="K6" i="5"/>
  <c r="K36" i="5" s="1"/>
  <c r="Q6" i="5"/>
  <c r="Q36" i="5" s="1"/>
  <c r="N27" i="5"/>
  <c r="W36" i="5"/>
  <c r="Z6" i="5"/>
  <c r="G36" i="5"/>
  <c r="S6" i="5"/>
  <c r="S36" i="5" s="1"/>
  <c r="Y6" i="5"/>
  <c r="Y36" i="5" s="1"/>
  <c r="V27" i="5"/>
  <c r="I6" i="5"/>
  <c r="I36" i="5" s="1"/>
  <c r="C6" i="5"/>
  <c r="O6" i="5"/>
  <c r="O36" i="5" s="1"/>
  <c r="E6" i="5"/>
  <c r="E36" i="5" s="1"/>
  <c r="AA27" i="5"/>
  <c r="X27" i="5"/>
  <c r="T27" i="5"/>
  <c r="P27" i="5"/>
  <c r="L27" i="5"/>
  <c r="H27" i="5"/>
  <c r="D27" i="5"/>
  <c r="Z27" i="5"/>
  <c r="Z36" i="5" s="1"/>
  <c r="AA6" i="5"/>
  <c r="AA36" i="5" s="1"/>
  <c r="AC6" i="5"/>
  <c r="AC36" i="5" s="1"/>
  <c r="X6" i="5"/>
  <c r="V6" i="5"/>
  <c r="V36" i="5" s="1"/>
  <c r="T6" i="5"/>
  <c r="R6" i="5"/>
  <c r="P6" i="5"/>
  <c r="N6" i="5"/>
  <c r="N36" i="5" s="1"/>
  <c r="L6" i="5"/>
  <c r="J6" i="5"/>
  <c r="J36" i="5" s="1"/>
  <c r="H6" i="5"/>
  <c r="F6" i="5"/>
  <c r="D6" i="5"/>
  <c r="B6" i="5"/>
  <c r="B36" i="5" s="1"/>
  <c r="CA36" i="3"/>
  <c r="CC36" i="3"/>
  <c r="CE36" i="3"/>
  <c r="CH51" i="3"/>
  <c r="BW36" i="3"/>
  <c r="BY36" i="3"/>
  <c r="Q31" i="4"/>
  <c r="Q28" i="4"/>
  <c r="Q21" i="4"/>
  <c r="Q18" i="4"/>
  <c r="Q13" i="4"/>
  <c r="Q8" i="4"/>
  <c r="Q7" i="4" s="1"/>
  <c r="Q6" i="4" s="1"/>
  <c r="R36" i="5" l="1"/>
  <c r="T36" i="5"/>
  <c r="Q27" i="4"/>
  <c r="Q36" i="4" s="1"/>
  <c r="L36" i="5"/>
  <c r="C36" i="5"/>
  <c r="F36" i="5"/>
  <c r="D36" i="5"/>
  <c r="H36" i="5"/>
  <c r="P36" i="5"/>
  <c r="X36" i="5"/>
  <c r="BV31" i="3"/>
  <c r="BV28" i="3"/>
  <c r="BV27" i="3" s="1"/>
  <c r="BV21" i="3"/>
  <c r="BV18" i="3"/>
  <c r="BV13" i="3"/>
  <c r="BV8" i="3"/>
  <c r="BV7" i="3" s="1"/>
  <c r="CG36" i="3"/>
  <c r="CI44" i="3"/>
  <c r="CG44" i="3"/>
  <c r="CF44" i="3"/>
  <c r="CE44" i="3"/>
  <c r="CD44" i="3"/>
  <c r="CC44" i="3"/>
  <c r="CB44" i="3"/>
  <c r="CA44" i="3"/>
  <c r="BZ44" i="3"/>
  <c r="BY44" i="3"/>
  <c r="BX44" i="3"/>
  <c r="BW44" i="3"/>
  <c r="BV44" i="3"/>
  <c r="BV6" i="3" l="1"/>
  <c r="BV36" i="3" s="1"/>
  <c r="BX51" i="3"/>
  <c r="CB51" i="3"/>
  <c r="CF51" i="3"/>
  <c r="BW51" i="3"/>
  <c r="BY51" i="3"/>
  <c r="CA51" i="3"/>
  <c r="CC51" i="3"/>
  <c r="CE51" i="3"/>
  <c r="CG51" i="3"/>
  <c r="BV51" i="3"/>
  <c r="BZ51" i="3"/>
  <c r="CD51" i="3"/>
  <c r="CI51" i="3"/>
  <c r="Z53" i="5"/>
  <c r="P60" i="4"/>
  <c r="P61" i="4"/>
  <c r="P62" i="4"/>
  <c r="G63" i="4"/>
  <c r="H63" i="4"/>
  <c r="I63" i="4"/>
  <c r="P63" i="4"/>
  <c r="G67" i="4"/>
  <c r="H67" i="4"/>
  <c r="P67" i="4"/>
  <c r="G68" i="4"/>
  <c r="H68" i="4"/>
  <c r="P68" i="4"/>
  <c r="G72" i="4"/>
  <c r="H72" i="4"/>
  <c r="I72" i="4"/>
  <c r="P72" i="4"/>
  <c r="G73" i="4"/>
  <c r="H73" i="4"/>
  <c r="P73" i="4"/>
  <c r="G74" i="4"/>
  <c r="H74" i="4"/>
  <c r="I74" i="4"/>
  <c r="P74" i="4"/>
  <c r="G75" i="4"/>
  <c r="H75" i="4"/>
  <c r="P75" i="4"/>
  <c r="G76" i="4"/>
  <c r="H76" i="4"/>
  <c r="P76" i="4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BU28" i="3"/>
  <c r="BT28" i="3"/>
  <c r="BS28" i="3"/>
  <c r="BR28" i="3"/>
  <c r="BR27" i="3" s="1"/>
  <c r="BQ28" i="3"/>
  <c r="BP28" i="3"/>
  <c r="BO28" i="3"/>
  <c r="BN28" i="3"/>
  <c r="BM28" i="3"/>
  <c r="BL28" i="3"/>
  <c r="BK28" i="3"/>
  <c r="BJ28" i="3"/>
  <c r="BJ27" i="3" s="1"/>
  <c r="BI28" i="3"/>
  <c r="BH28" i="3"/>
  <c r="BG28" i="3"/>
  <c r="BF28" i="3"/>
  <c r="BE28" i="3"/>
  <c r="BD28" i="3"/>
  <c r="BC28" i="3"/>
  <c r="BB28" i="3"/>
  <c r="BB27" i="3" s="1"/>
  <c r="BA28" i="3"/>
  <c r="AZ28" i="3"/>
  <c r="AY28" i="3"/>
  <c r="AX28" i="3"/>
  <c r="AW28" i="3"/>
  <c r="AV28" i="3"/>
  <c r="AU28" i="3"/>
  <c r="AT28" i="3"/>
  <c r="AT27" i="3" s="1"/>
  <c r="AS28" i="3"/>
  <c r="AR28" i="3"/>
  <c r="AQ28" i="3"/>
  <c r="AP28" i="3"/>
  <c r="AO28" i="3"/>
  <c r="AN28" i="3"/>
  <c r="AM28" i="3"/>
  <c r="AL28" i="3"/>
  <c r="AL27" i="3" s="1"/>
  <c r="AK28" i="3"/>
  <c r="AJ28" i="3"/>
  <c r="AI28" i="3"/>
  <c r="AH28" i="3"/>
  <c r="AG28" i="3"/>
  <c r="AF28" i="3"/>
  <c r="AE28" i="3"/>
  <c r="AE27" i="3" s="1"/>
  <c r="AD28" i="3"/>
  <c r="AC28" i="3"/>
  <c r="AB28" i="3"/>
  <c r="AA28" i="3"/>
  <c r="Z28" i="3"/>
  <c r="Y28" i="3"/>
  <c r="X28" i="3"/>
  <c r="W28" i="3"/>
  <c r="V28" i="3"/>
  <c r="U28" i="3"/>
  <c r="T28" i="3"/>
  <c r="S28" i="3"/>
  <c r="S27" i="3" s="1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BC9" i="3"/>
  <c r="BC8" i="3" s="1"/>
  <c r="BU8" i="3"/>
  <c r="BU7" i="3" s="1"/>
  <c r="BT8" i="3"/>
  <c r="BT7" i="3" s="1"/>
  <c r="BS8" i="3"/>
  <c r="BR8" i="3"/>
  <c r="BQ8" i="3"/>
  <c r="BP8" i="3"/>
  <c r="BP7" i="3" s="1"/>
  <c r="BO8" i="3"/>
  <c r="BN8" i="3"/>
  <c r="BM8" i="3"/>
  <c r="BM7" i="3" s="1"/>
  <c r="BL8" i="3"/>
  <c r="BL7" i="3" s="1"/>
  <c r="BK8" i="3"/>
  <c r="BJ8" i="3"/>
  <c r="BJ7" i="3" s="1"/>
  <c r="BI8" i="3"/>
  <c r="BH8" i="3"/>
  <c r="BH7" i="3" s="1"/>
  <c r="BG8" i="3"/>
  <c r="BF8" i="3"/>
  <c r="BE8" i="3"/>
  <c r="BE7" i="3" s="1"/>
  <c r="BD8" i="3"/>
  <c r="BD7" i="3" s="1"/>
  <c r="BB8" i="3"/>
  <c r="BA8" i="3"/>
  <c r="AZ8" i="3"/>
  <c r="AZ7" i="3" s="1"/>
  <c r="AY8" i="3"/>
  <c r="AX8" i="3"/>
  <c r="AW8" i="3"/>
  <c r="AW7" i="3" s="1"/>
  <c r="AV8" i="3"/>
  <c r="AV7" i="3" s="1"/>
  <c r="AU8" i="3"/>
  <c r="AT8" i="3"/>
  <c r="AT7" i="3" s="1"/>
  <c r="AS8" i="3"/>
  <c r="AR8" i="3"/>
  <c r="AR7" i="3" s="1"/>
  <c r="AQ8" i="3"/>
  <c r="AP8" i="3"/>
  <c r="AO8" i="3"/>
  <c r="AO7" i="3" s="1"/>
  <c r="AN8" i="3"/>
  <c r="AN7" i="3" s="1"/>
  <c r="AM8" i="3"/>
  <c r="AL8" i="3"/>
  <c r="AK8" i="3"/>
  <c r="AJ8" i="3"/>
  <c r="AI8" i="3"/>
  <c r="AH8" i="3"/>
  <c r="AH7" i="3" s="1"/>
  <c r="AG8" i="3"/>
  <c r="AG7" i="3" s="1"/>
  <c r="AF8" i="3"/>
  <c r="AE8" i="3"/>
  <c r="AE7" i="3" s="1"/>
  <c r="AD8" i="3"/>
  <c r="AC8" i="3"/>
  <c r="AC7" i="3" s="1"/>
  <c r="AB8" i="3"/>
  <c r="AA8" i="3"/>
  <c r="Z8" i="3"/>
  <c r="Z7" i="3" s="1"/>
  <c r="Y8" i="3"/>
  <c r="Y7" i="3" s="1"/>
  <c r="X8" i="3"/>
  <c r="W8" i="3"/>
  <c r="V8" i="3"/>
  <c r="V7" i="3" s="1"/>
  <c r="U8" i="3"/>
  <c r="U7" i="3" s="1"/>
  <c r="T8" i="3"/>
  <c r="S8" i="3"/>
  <c r="S7" i="3" s="1"/>
  <c r="R8" i="3"/>
  <c r="Q8" i="3"/>
  <c r="Q7" i="3" s="1"/>
  <c r="P8" i="3"/>
  <c r="O8" i="3"/>
  <c r="N8" i="3"/>
  <c r="N7" i="3" s="1"/>
  <c r="M8" i="3"/>
  <c r="L8" i="3"/>
  <c r="K8" i="3"/>
  <c r="K7" i="3" s="1"/>
  <c r="J8" i="3"/>
  <c r="I8" i="3"/>
  <c r="H8" i="3"/>
  <c r="H7" i="3" s="1"/>
  <c r="G8" i="3"/>
  <c r="G7" i="3" s="1"/>
  <c r="F8" i="3"/>
  <c r="E8" i="3"/>
  <c r="E7" i="3" s="1"/>
  <c r="D8" i="3"/>
  <c r="C8" i="3"/>
  <c r="C7" i="3" s="1"/>
  <c r="B8" i="3"/>
  <c r="AC73" i="5" l="1"/>
  <c r="AC74" i="5"/>
  <c r="AC75" i="5"/>
  <c r="AC63" i="5"/>
  <c r="AC76" i="5"/>
  <c r="AC67" i="5"/>
  <c r="AC62" i="5"/>
  <c r="AC61" i="5"/>
  <c r="AC56" i="5"/>
  <c r="AC68" i="5"/>
  <c r="AC54" i="5"/>
  <c r="AC60" i="5"/>
  <c r="AC72" i="5"/>
  <c r="AC55" i="5"/>
  <c r="Z75" i="5"/>
  <c r="Z73" i="5"/>
  <c r="Z74" i="5"/>
  <c r="Z68" i="5"/>
  <c r="Z62" i="5"/>
  <c r="Z72" i="5"/>
  <c r="Z63" i="5"/>
  <c r="Z60" i="5"/>
  <c r="Z54" i="5"/>
  <c r="Z67" i="5"/>
  <c r="Z76" i="5"/>
  <c r="Z55" i="5"/>
  <c r="Z61" i="5"/>
  <c r="Z56" i="5"/>
  <c r="AH53" i="5"/>
  <c r="AA76" i="5"/>
  <c r="AA72" i="5"/>
  <c r="AA73" i="5"/>
  <c r="AA74" i="5"/>
  <c r="AA75" i="5"/>
  <c r="AA68" i="5"/>
  <c r="AA62" i="5"/>
  <c r="AA60" i="5"/>
  <c r="AA67" i="5"/>
  <c r="AA61" i="5"/>
  <c r="AA63" i="5"/>
  <c r="AA56" i="5"/>
  <c r="AA54" i="5"/>
  <c r="AA55" i="5"/>
  <c r="AB76" i="5"/>
  <c r="AB72" i="5"/>
  <c r="AB74" i="5"/>
  <c r="AB67" i="5"/>
  <c r="AB61" i="5"/>
  <c r="AB63" i="5"/>
  <c r="AB60" i="5"/>
  <c r="AB73" i="5"/>
  <c r="AB62" i="5"/>
  <c r="AB55" i="5"/>
  <c r="AB75" i="5"/>
  <c r="AB56" i="5"/>
  <c r="AB54" i="5"/>
  <c r="AB68" i="5"/>
  <c r="AA53" i="5"/>
  <c r="AB53" i="5"/>
  <c r="AC53" i="5"/>
  <c r="P70" i="4"/>
  <c r="P65" i="4"/>
  <c r="P58" i="4"/>
  <c r="H65" i="4"/>
  <c r="G65" i="4"/>
  <c r="G70" i="4"/>
  <c r="L53" i="4"/>
  <c r="D53" i="4"/>
  <c r="I54" i="4"/>
  <c r="I53" i="4"/>
  <c r="I62" i="4"/>
  <c r="I55" i="4"/>
  <c r="I61" i="4"/>
  <c r="I60" i="4"/>
  <c r="I67" i="4"/>
  <c r="I73" i="4"/>
  <c r="I76" i="4"/>
  <c r="I75" i="4"/>
  <c r="I68" i="4"/>
  <c r="H70" i="4"/>
  <c r="G53" i="4"/>
  <c r="G54" i="4"/>
  <c r="G62" i="4"/>
  <c r="G55" i="4"/>
  <c r="G61" i="4"/>
  <c r="G60" i="4"/>
  <c r="H54" i="4"/>
  <c r="H53" i="4"/>
  <c r="H62" i="4"/>
  <c r="H55" i="4"/>
  <c r="H61" i="4"/>
  <c r="H60" i="4"/>
  <c r="P54" i="4"/>
  <c r="P53" i="4"/>
  <c r="P55" i="4"/>
  <c r="BT6" i="3"/>
  <c r="AK27" i="3"/>
  <c r="BI27" i="3"/>
  <c r="BQ27" i="3"/>
  <c r="E27" i="3"/>
  <c r="M27" i="3"/>
  <c r="BP6" i="3"/>
  <c r="AW27" i="3"/>
  <c r="N6" i="3"/>
  <c r="BE27" i="3"/>
  <c r="N27" i="3"/>
  <c r="BM27" i="3"/>
  <c r="AN27" i="3"/>
  <c r="V27" i="3"/>
  <c r="AO27" i="3"/>
  <c r="Q27" i="3"/>
  <c r="Y27" i="3"/>
  <c r="AC27" i="3"/>
  <c r="AZ27" i="3"/>
  <c r="BH27" i="3"/>
  <c r="BP27" i="3"/>
  <c r="Z27" i="3"/>
  <c r="BU27" i="3"/>
  <c r="H27" i="3"/>
  <c r="AH27" i="3"/>
  <c r="BD27" i="3"/>
  <c r="BE6" i="3"/>
  <c r="BM6" i="3"/>
  <c r="BU6" i="3"/>
  <c r="V6" i="3"/>
  <c r="Z6" i="3"/>
  <c r="AH6" i="3"/>
  <c r="AO6" i="3"/>
  <c r="AW6" i="3"/>
  <c r="H6" i="3"/>
  <c r="AZ6" i="3"/>
  <c r="BD6" i="3"/>
  <c r="BL6" i="3"/>
  <c r="X27" i="3"/>
  <c r="AB27" i="3"/>
  <c r="AJ27" i="3"/>
  <c r="AQ27" i="3"/>
  <c r="AY27" i="3"/>
  <c r="BG27" i="3"/>
  <c r="BO27" i="3"/>
  <c r="U6" i="3"/>
  <c r="AG6" i="3"/>
  <c r="AN6" i="3"/>
  <c r="AV6" i="3"/>
  <c r="K6" i="3"/>
  <c r="G6" i="3"/>
  <c r="U27" i="3"/>
  <c r="C27" i="3"/>
  <c r="K27" i="3"/>
  <c r="B27" i="3"/>
  <c r="J27" i="3"/>
  <c r="P27" i="3"/>
  <c r="I27" i="3"/>
  <c r="O27" i="3"/>
  <c r="W27" i="3"/>
  <c r="AA27" i="3"/>
  <c r="AI27" i="3"/>
  <c r="AP27" i="3"/>
  <c r="AX27" i="3"/>
  <c r="BF27" i="3"/>
  <c r="BN27" i="3"/>
  <c r="Q6" i="3"/>
  <c r="AC6" i="3"/>
  <c r="AR6" i="3"/>
  <c r="AR27" i="3"/>
  <c r="D27" i="3"/>
  <c r="L27" i="3"/>
  <c r="R27" i="3"/>
  <c r="AD27" i="3"/>
  <c r="AS27" i="3"/>
  <c r="BA27" i="3"/>
  <c r="Y6" i="3"/>
  <c r="G27" i="3"/>
  <c r="AG27" i="3"/>
  <c r="AV27" i="3"/>
  <c r="BL27" i="3"/>
  <c r="BT27" i="3"/>
  <c r="BH6" i="3"/>
  <c r="F27" i="3"/>
  <c r="E6" i="3"/>
  <c r="S6" i="3"/>
  <c r="AE6" i="3"/>
  <c r="AE36" i="3" s="1"/>
  <c r="AE74" i="3" s="1"/>
  <c r="AT6" i="3"/>
  <c r="AT36" i="3" s="1"/>
  <c r="AT72" i="3" s="1"/>
  <c r="BJ6" i="3"/>
  <c r="BJ36" i="3" s="1"/>
  <c r="BJ72" i="3" s="1"/>
  <c r="C6" i="3"/>
  <c r="T27" i="3"/>
  <c r="AF27" i="3"/>
  <c r="AM27" i="3"/>
  <c r="AU27" i="3"/>
  <c r="BC27" i="3"/>
  <c r="BK27" i="3"/>
  <c r="BS27" i="3"/>
  <c r="O7" i="3"/>
  <c r="O6" i="3" s="1"/>
  <c r="AA7" i="3"/>
  <c r="AP7" i="3"/>
  <c r="I7" i="3"/>
  <c r="I6" i="3" s="1"/>
  <c r="W7" i="3"/>
  <c r="W6" i="3" s="1"/>
  <c r="AI7" i="3"/>
  <c r="AI6" i="3" s="1"/>
  <c r="BQ7" i="3"/>
  <c r="D7" i="3"/>
  <c r="AD7" i="3"/>
  <c r="L7" i="3"/>
  <c r="L6" i="3" s="1"/>
  <c r="R7" i="3"/>
  <c r="R6" i="3" s="1"/>
  <c r="AK7" i="3"/>
  <c r="AK6" i="3" s="1"/>
  <c r="AS7" i="3"/>
  <c r="BA7" i="3"/>
  <c r="BA6" i="3" s="1"/>
  <c r="BI7" i="3"/>
  <c r="BI6" i="3" s="1"/>
  <c r="AX7" i="3"/>
  <c r="AX6" i="3" s="1"/>
  <c r="BN7" i="3"/>
  <c r="BF7" i="3"/>
  <c r="BF6" i="3" s="1"/>
  <c r="B7" i="3"/>
  <c r="B6" i="3" s="1"/>
  <c r="J7" i="3"/>
  <c r="P7" i="3"/>
  <c r="X7" i="3"/>
  <c r="X6" i="3" s="1"/>
  <c r="AB7" i="3"/>
  <c r="AB6" i="3" s="1"/>
  <c r="AJ7" i="3"/>
  <c r="AQ7" i="3"/>
  <c r="AQ6" i="3" s="1"/>
  <c r="AY7" i="3"/>
  <c r="BG7" i="3"/>
  <c r="BG6" i="3" s="1"/>
  <c r="BO7" i="3"/>
  <c r="BO6" i="3" s="1"/>
  <c r="AL7" i="3"/>
  <c r="AL6" i="3" s="1"/>
  <c r="AL36" i="3" s="1"/>
  <c r="M7" i="3"/>
  <c r="BB7" i="3"/>
  <c r="BR7" i="3"/>
  <c r="BR6" i="3" s="1"/>
  <c r="BR36" i="3" s="1"/>
  <c r="BR53" i="3" s="1"/>
  <c r="F7" i="3"/>
  <c r="F6" i="3" s="1"/>
  <c r="T7" i="3"/>
  <c r="T6" i="3" s="1"/>
  <c r="AF7" i="3"/>
  <c r="AF6" i="3" s="1"/>
  <c r="AM7" i="3"/>
  <c r="AU7" i="3"/>
  <c r="AU6" i="3" s="1"/>
  <c r="BC7" i="3"/>
  <c r="BC6" i="3" s="1"/>
  <c r="BK7" i="3"/>
  <c r="BS7" i="3"/>
  <c r="BS6" i="3" s="1"/>
  <c r="Z65" i="5" l="1"/>
  <c r="Z51" i="5"/>
  <c r="AC58" i="5"/>
  <c r="AC51" i="5"/>
  <c r="AB65" i="5"/>
  <c r="AB70" i="5"/>
  <c r="AA58" i="5"/>
  <c r="AA70" i="5"/>
  <c r="AK36" i="3"/>
  <c r="AK53" i="3" s="1"/>
  <c r="AH36" i="3"/>
  <c r="AH63" i="3" s="1"/>
  <c r="AY6" i="3"/>
  <c r="P6" i="3"/>
  <c r="J6" i="3"/>
  <c r="AP6" i="3"/>
  <c r="BB6" i="3"/>
  <c r="AD6" i="3"/>
  <c r="AI36" i="3"/>
  <c r="AI60" i="3" s="1"/>
  <c r="S36" i="3"/>
  <c r="S68" i="3" s="1"/>
  <c r="Y36" i="3"/>
  <c r="Y75" i="3" s="1"/>
  <c r="AM6" i="3"/>
  <c r="D6" i="3"/>
  <c r="AA6" i="3"/>
  <c r="BQ6" i="3"/>
  <c r="BK6" i="3"/>
  <c r="BN6" i="3"/>
  <c r="AS6" i="3"/>
  <c r="I75" i="5"/>
  <c r="I76" i="5"/>
  <c r="I72" i="5"/>
  <c r="I73" i="5"/>
  <c r="I67" i="5"/>
  <c r="I74" i="5"/>
  <c r="I68" i="5"/>
  <c r="I63" i="5"/>
  <c r="I60" i="5"/>
  <c r="I61" i="5"/>
  <c r="I62" i="5"/>
  <c r="I55" i="5"/>
  <c r="I54" i="5"/>
  <c r="AA51" i="5"/>
  <c r="AB58" i="5"/>
  <c r="AC65" i="5"/>
  <c r="I53" i="5"/>
  <c r="AA65" i="5"/>
  <c r="Z58" i="5"/>
  <c r="AC70" i="5"/>
  <c r="AB51" i="5"/>
  <c r="AH73" i="5"/>
  <c r="AH75" i="5"/>
  <c r="AH72" i="5"/>
  <c r="AH68" i="5"/>
  <c r="AH62" i="5"/>
  <c r="AH76" i="5"/>
  <c r="AH67" i="5"/>
  <c r="AH74" i="5"/>
  <c r="AH61" i="5"/>
  <c r="AH63" i="5"/>
  <c r="AH60" i="5"/>
  <c r="AH54" i="5"/>
  <c r="AH56" i="5"/>
  <c r="AH55" i="5"/>
  <c r="Z70" i="5"/>
  <c r="G58" i="4"/>
  <c r="M6" i="3"/>
  <c r="M36" i="3" s="1"/>
  <c r="M68" i="3" s="1"/>
  <c r="E36" i="3"/>
  <c r="E73" i="3" s="1"/>
  <c r="AJ6" i="3"/>
  <c r="I70" i="4"/>
  <c r="I65" i="4"/>
  <c r="E53" i="4"/>
  <c r="E55" i="4"/>
  <c r="E61" i="4"/>
  <c r="E60" i="4"/>
  <c r="E63" i="4"/>
  <c r="E62" i="4"/>
  <c r="E68" i="4"/>
  <c r="E67" i="4"/>
  <c r="E73" i="4"/>
  <c r="E54" i="4"/>
  <c r="E74" i="4"/>
  <c r="E72" i="4"/>
  <c r="E75" i="4"/>
  <c r="E76" i="4"/>
  <c r="K54" i="4"/>
  <c r="K60" i="4"/>
  <c r="K53" i="4"/>
  <c r="K55" i="4"/>
  <c r="K61" i="4"/>
  <c r="K68" i="4"/>
  <c r="K67" i="4"/>
  <c r="K63" i="4"/>
  <c r="K72" i="4"/>
  <c r="K73" i="4"/>
  <c r="K76" i="4"/>
  <c r="K62" i="4"/>
  <c r="K74" i="4"/>
  <c r="K75" i="4"/>
  <c r="N53" i="4"/>
  <c r="N55" i="4"/>
  <c r="N61" i="4"/>
  <c r="N54" i="4"/>
  <c r="N60" i="4"/>
  <c r="N67" i="4"/>
  <c r="N73" i="4"/>
  <c r="N63" i="4"/>
  <c r="N68" i="4"/>
  <c r="N62" i="4"/>
  <c r="N76" i="4"/>
  <c r="N74" i="4"/>
  <c r="N72" i="4"/>
  <c r="N75" i="4"/>
  <c r="Q54" i="4"/>
  <c r="Q60" i="4"/>
  <c r="Q53" i="4"/>
  <c r="Q55" i="4"/>
  <c r="Q61" i="4"/>
  <c r="Q68" i="4"/>
  <c r="Q62" i="4"/>
  <c r="Q67" i="4"/>
  <c r="Q73" i="4"/>
  <c r="Q76" i="4"/>
  <c r="Q72" i="4"/>
  <c r="Q74" i="4"/>
  <c r="Q75" i="4"/>
  <c r="Q63" i="4"/>
  <c r="M53" i="4"/>
  <c r="F53" i="4"/>
  <c r="F54" i="4"/>
  <c r="F55" i="4"/>
  <c r="F61" i="4"/>
  <c r="F60" i="4"/>
  <c r="F67" i="4"/>
  <c r="F73" i="4"/>
  <c r="F63" i="4"/>
  <c r="F62" i="4"/>
  <c r="F68" i="4"/>
  <c r="F76" i="4"/>
  <c r="F74" i="4"/>
  <c r="F72" i="4"/>
  <c r="F75" i="4"/>
  <c r="X60" i="4"/>
  <c r="X54" i="4"/>
  <c r="X53" i="4"/>
  <c r="X72" i="4"/>
  <c r="X68" i="4"/>
  <c r="X62" i="4"/>
  <c r="X67" i="4"/>
  <c r="X63" i="4"/>
  <c r="X75" i="4"/>
  <c r="X73" i="4"/>
  <c r="X55" i="4"/>
  <c r="X76" i="4"/>
  <c r="X74" i="4"/>
  <c r="X61" i="4"/>
  <c r="H58" i="4"/>
  <c r="I58" i="4"/>
  <c r="D54" i="4"/>
  <c r="D60" i="4"/>
  <c r="D72" i="4"/>
  <c r="D62" i="4"/>
  <c r="D68" i="4"/>
  <c r="D67" i="4"/>
  <c r="D75" i="4"/>
  <c r="D55" i="4"/>
  <c r="D76" i="4"/>
  <c r="D73" i="4"/>
  <c r="D61" i="4"/>
  <c r="D74" i="4"/>
  <c r="D63" i="4"/>
  <c r="C54" i="4"/>
  <c r="C60" i="4"/>
  <c r="C55" i="4"/>
  <c r="C61" i="4"/>
  <c r="C68" i="4"/>
  <c r="C67" i="4"/>
  <c r="C53" i="4"/>
  <c r="C72" i="4"/>
  <c r="C62" i="4"/>
  <c r="C76" i="4"/>
  <c r="C63" i="4"/>
  <c r="C73" i="4"/>
  <c r="C74" i="4"/>
  <c r="C75" i="4"/>
  <c r="O53" i="4"/>
  <c r="P51" i="4"/>
  <c r="P78" i="4" s="1"/>
  <c r="B54" i="4"/>
  <c r="B53" i="4"/>
  <c r="B62" i="4"/>
  <c r="B55" i="4"/>
  <c r="B61" i="4"/>
  <c r="B63" i="4"/>
  <c r="B60" i="4"/>
  <c r="B67" i="4"/>
  <c r="B74" i="4"/>
  <c r="B68" i="4"/>
  <c r="B72" i="4"/>
  <c r="B73" i="4"/>
  <c r="B75" i="4"/>
  <c r="B76" i="4"/>
  <c r="L54" i="4"/>
  <c r="L60" i="4"/>
  <c r="L55" i="4"/>
  <c r="L61" i="4"/>
  <c r="L62" i="4"/>
  <c r="L72" i="4"/>
  <c r="L68" i="4"/>
  <c r="L67" i="4"/>
  <c r="L75" i="4"/>
  <c r="L63" i="4"/>
  <c r="L73" i="4"/>
  <c r="L76" i="4"/>
  <c r="L74" i="4"/>
  <c r="J54" i="4"/>
  <c r="J53" i="4"/>
  <c r="J55" i="4"/>
  <c r="J61" i="4"/>
  <c r="J63" i="4"/>
  <c r="J60" i="4"/>
  <c r="J67" i="4"/>
  <c r="J62" i="4"/>
  <c r="J74" i="4"/>
  <c r="J73" i="4"/>
  <c r="J75" i="4"/>
  <c r="J68" i="4"/>
  <c r="J76" i="4"/>
  <c r="J72" i="4"/>
  <c r="G51" i="4"/>
  <c r="H51" i="4"/>
  <c r="I51" i="4"/>
  <c r="BJ74" i="3"/>
  <c r="T36" i="3"/>
  <c r="T62" i="3" s="1"/>
  <c r="AQ36" i="3"/>
  <c r="AQ53" i="3" s="1"/>
  <c r="BJ62" i="3"/>
  <c r="BF36" i="3"/>
  <c r="BF53" i="3" s="1"/>
  <c r="BJ55" i="3"/>
  <c r="N36" i="3"/>
  <c r="N63" i="3" s="1"/>
  <c r="BP36" i="3"/>
  <c r="BP63" i="3" s="1"/>
  <c r="BH36" i="3"/>
  <c r="BE36" i="3"/>
  <c r="BE54" i="3" s="1"/>
  <c r="AX36" i="3"/>
  <c r="AX53" i="3" s="1"/>
  <c r="BI36" i="3"/>
  <c r="BI53" i="3" s="1"/>
  <c r="BD36" i="3"/>
  <c r="BD76" i="3" s="1"/>
  <c r="AW36" i="3"/>
  <c r="AW72" i="3" s="1"/>
  <c r="BT36" i="3"/>
  <c r="BT76" i="3" s="1"/>
  <c r="AC36" i="3"/>
  <c r="AC61" i="3" s="1"/>
  <c r="Q36" i="3"/>
  <c r="Q76" i="3" s="1"/>
  <c r="BJ60" i="3"/>
  <c r="AH54" i="3"/>
  <c r="AN36" i="3"/>
  <c r="AN53" i="3" s="1"/>
  <c r="Z36" i="3"/>
  <c r="Z63" i="3" s="1"/>
  <c r="AF36" i="3"/>
  <c r="AF72" i="3" s="1"/>
  <c r="BO36" i="3"/>
  <c r="BO73" i="3" s="1"/>
  <c r="BJ75" i="3"/>
  <c r="AH60" i="3"/>
  <c r="H36" i="3"/>
  <c r="H76" i="3" s="1"/>
  <c r="BU36" i="3"/>
  <c r="BU53" i="3" s="1"/>
  <c r="K36" i="3"/>
  <c r="K63" i="3" s="1"/>
  <c r="L36" i="3"/>
  <c r="L53" i="3" s="1"/>
  <c r="AV36" i="3"/>
  <c r="Q53" i="5" s="1"/>
  <c r="I36" i="3"/>
  <c r="I53" i="3" s="1"/>
  <c r="AG36" i="3"/>
  <c r="AG62" i="3" s="1"/>
  <c r="AO36" i="3"/>
  <c r="AO75" i="3" s="1"/>
  <c r="BS36" i="3"/>
  <c r="BS53" i="3" s="1"/>
  <c r="BG36" i="3"/>
  <c r="BG53" i="3" s="1"/>
  <c r="B36" i="3"/>
  <c r="B53" i="3" s="1"/>
  <c r="BJ73" i="3"/>
  <c r="BM36" i="3"/>
  <c r="BM68" i="3" s="1"/>
  <c r="AM36" i="3"/>
  <c r="AM68" i="3" s="1"/>
  <c r="BJ61" i="3"/>
  <c r="AZ36" i="3"/>
  <c r="AZ60" i="3" s="1"/>
  <c r="BL36" i="3"/>
  <c r="BL73" i="3" s="1"/>
  <c r="G36" i="3"/>
  <c r="BC36" i="3"/>
  <c r="BC63" i="3" s="1"/>
  <c r="BK36" i="3"/>
  <c r="AE55" i="3"/>
  <c r="O36" i="3"/>
  <c r="O75" i="3" s="1"/>
  <c r="X36" i="3"/>
  <c r="X63" i="3" s="1"/>
  <c r="AE75" i="3"/>
  <c r="U36" i="3"/>
  <c r="U53" i="3" s="1"/>
  <c r="V36" i="3"/>
  <c r="AT62" i="3"/>
  <c r="AB36" i="3"/>
  <c r="AB53" i="3" s="1"/>
  <c r="BJ67" i="3"/>
  <c r="BJ76" i="3"/>
  <c r="AE56" i="3"/>
  <c r="AE76" i="3"/>
  <c r="AH73" i="3"/>
  <c r="AE62" i="3"/>
  <c r="BJ63" i="3"/>
  <c r="AT73" i="3"/>
  <c r="AE63" i="3"/>
  <c r="C36" i="3"/>
  <c r="C75" i="3" s="1"/>
  <c r="BJ68" i="3"/>
  <c r="AE54" i="3"/>
  <c r="AE67" i="3"/>
  <c r="AH62" i="3"/>
  <c r="BJ53" i="3"/>
  <c r="BJ54" i="3"/>
  <c r="AE60" i="3"/>
  <c r="AE72" i="3"/>
  <c r="BA36" i="3"/>
  <c r="BA53" i="3" s="1"/>
  <c r="AH56" i="3"/>
  <c r="AE53" i="3"/>
  <c r="AE61" i="3"/>
  <c r="AE73" i="3"/>
  <c r="AE68" i="3"/>
  <c r="F36" i="3"/>
  <c r="F53" i="3" s="1"/>
  <c r="P36" i="3"/>
  <c r="R36" i="3"/>
  <c r="R53" i="3" s="1"/>
  <c r="W36" i="3"/>
  <c r="W72" i="3" s="1"/>
  <c r="Y61" i="3"/>
  <c r="Y72" i="3"/>
  <c r="AR36" i="3"/>
  <c r="Y63" i="3"/>
  <c r="S53" i="3"/>
  <c r="S63" i="3"/>
  <c r="Y73" i="3"/>
  <c r="Y53" i="3"/>
  <c r="S60" i="3"/>
  <c r="AT63" i="3"/>
  <c r="AT74" i="3"/>
  <c r="AT55" i="3"/>
  <c r="AT75" i="3"/>
  <c r="AT60" i="3"/>
  <c r="AT76" i="3"/>
  <c r="AU36" i="3"/>
  <c r="AU53" i="3" s="1"/>
  <c r="AT53" i="3"/>
  <c r="AT67" i="3"/>
  <c r="AT56" i="3"/>
  <c r="AT54" i="3"/>
  <c r="AT61" i="3"/>
  <c r="AT68" i="3"/>
  <c r="AL76" i="3"/>
  <c r="AL75" i="3"/>
  <c r="AL74" i="3"/>
  <c r="AL73" i="3"/>
  <c r="AL72" i="3"/>
  <c r="AL63" i="3"/>
  <c r="AL67" i="3"/>
  <c r="AL62" i="3"/>
  <c r="AL56" i="3"/>
  <c r="AL55" i="3"/>
  <c r="AL68" i="3"/>
  <c r="AL54" i="3"/>
  <c r="AL60" i="3"/>
  <c r="AL61" i="3"/>
  <c r="BF75" i="3"/>
  <c r="BF76" i="3"/>
  <c r="BF62" i="3"/>
  <c r="BF67" i="3"/>
  <c r="BF60" i="3"/>
  <c r="BR76" i="3"/>
  <c r="BR75" i="3"/>
  <c r="BR74" i="3"/>
  <c r="BR73" i="3"/>
  <c r="BR72" i="3"/>
  <c r="BR68" i="3"/>
  <c r="BR67" i="3"/>
  <c r="BR63" i="3"/>
  <c r="BR62" i="3"/>
  <c r="BR55" i="3"/>
  <c r="BR54" i="3"/>
  <c r="BR60" i="3"/>
  <c r="BR61" i="3"/>
  <c r="BR56" i="3"/>
  <c r="AL53" i="3"/>
  <c r="AK76" i="3"/>
  <c r="AK75" i="3"/>
  <c r="AK73" i="3"/>
  <c r="AK72" i="3"/>
  <c r="AK67" i="3"/>
  <c r="AK63" i="3"/>
  <c r="AK62" i="3"/>
  <c r="AK68" i="3"/>
  <c r="AK61" i="3"/>
  <c r="AK60" i="3"/>
  <c r="AK55" i="3"/>
  <c r="AK54" i="3"/>
  <c r="AK56" i="3"/>
  <c r="H78" i="4" l="1"/>
  <c r="X65" i="4"/>
  <c r="Q65" i="4"/>
  <c r="I51" i="5"/>
  <c r="AH74" i="3"/>
  <c r="AH65" i="5"/>
  <c r="AH51" i="5"/>
  <c r="X70" i="4"/>
  <c r="AH61" i="3"/>
  <c r="AH55" i="3"/>
  <c r="AH72" i="3"/>
  <c r="AH70" i="3" s="1"/>
  <c r="AH53" i="3"/>
  <c r="AH75" i="3"/>
  <c r="AH68" i="3"/>
  <c r="AH67" i="3"/>
  <c r="AH76" i="3"/>
  <c r="Z78" i="5"/>
  <c r="B58" i="4"/>
  <c r="G78" i="4"/>
  <c r="AI61" i="3"/>
  <c r="AK74" i="3"/>
  <c r="BE60" i="3"/>
  <c r="S73" i="3"/>
  <c r="S54" i="3"/>
  <c r="AQ73" i="3"/>
  <c r="S75" i="3"/>
  <c r="S62" i="3"/>
  <c r="S56" i="3"/>
  <c r="S55" i="3"/>
  <c r="S72" i="3"/>
  <c r="S67" i="3"/>
  <c r="S74" i="3"/>
  <c r="S61" i="3"/>
  <c r="BD72" i="3"/>
  <c r="BD56" i="3"/>
  <c r="BD63" i="3"/>
  <c r="BD53" i="3"/>
  <c r="BO67" i="3"/>
  <c r="AI74" i="3"/>
  <c r="AI68" i="3"/>
  <c r="AI63" i="3"/>
  <c r="AI54" i="3"/>
  <c r="AI67" i="3"/>
  <c r="Y67" i="3"/>
  <c r="BH72" i="3"/>
  <c r="BE62" i="3"/>
  <c r="BE53" i="3"/>
  <c r="Y60" i="3"/>
  <c r="BH67" i="3"/>
  <c r="AP36" i="3"/>
  <c r="AP53" i="3" s="1"/>
  <c r="BH74" i="3"/>
  <c r="BH68" i="3"/>
  <c r="AQ62" i="3"/>
  <c r="AY36" i="3"/>
  <c r="AY53" i="3" s="1"/>
  <c r="BI61" i="3"/>
  <c r="BH73" i="3"/>
  <c r="BC74" i="3"/>
  <c r="BE76" i="3"/>
  <c r="BQ36" i="3"/>
  <c r="BQ60" i="3" s="1"/>
  <c r="BC67" i="3"/>
  <c r="BE61" i="3"/>
  <c r="AN55" i="3"/>
  <c r="BE55" i="3"/>
  <c r="Z67" i="3"/>
  <c r="AQ56" i="3"/>
  <c r="N73" i="3"/>
  <c r="M76" i="3"/>
  <c r="Y55" i="3"/>
  <c r="D36" i="3"/>
  <c r="D73" i="3" s="1"/>
  <c r="AO56" i="3"/>
  <c r="AS36" i="3"/>
  <c r="AS53" i="3" s="1"/>
  <c r="AO74" i="3"/>
  <c r="Y56" i="3"/>
  <c r="BT60" i="3"/>
  <c r="Y68" i="3"/>
  <c r="AN74" i="3"/>
  <c r="J36" i="3"/>
  <c r="J68" i="3" s="1"/>
  <c r="BC54" i="3"/>
  <c r="T60" i="3"/>
  <c r="AW67" i="3"/>
  <c r="Y74" i="3"/>
  <c r="E61" i="3"/>
  <c r="E74" i="3"/>
  <c r="BC53" i="3"/>
  <c r="BC61" i="3"/>
  <c r="T68" i="3"/>
  <c r="Y62" i="3"/>
  <c r="Y54" i="3"/>
  <c r="E62" i="3"/>
  <c r="E67" i="3"/>
  <c r="AG54" i="3"/>
  <c r="AW76" i="3"/>
  <c r="E63" i="3"/>
  <c r="E55" i="3"/>
  <c r="U63" i="3"/>
  <c r="AW53" i="3"/>
  <c r="AW63" i="3"/>
  <c r="AO61" i="3"/>
  <c r="BP61" i="3"/>
  <c r="E75" i="3"/>
  <c r="E72" i="3"/>
  <c r="E53" i="3"/>
  <c r="E60" i="3"/>
  <c r="T54" i="3"/>
  <c r="BK53" i="3"/>
  <c r="AI72" i="3"/>
  <c r="AI76" i="3"/>
  <c r="BF74" i="3"/>
  <c r="BC72" i="3"/>
  <c r="BS63" i="3"/>
  <c r="T74" i="3"/>
  <c r="AO73" i="3"/>
  <c r="BH56" i="3"/>
  <c r="BH76" i="3"/>
  <c r="BD74" i="3"/>
  <c r="Z75" i="3"/>
  <c r="BE68" i="3"/>
  <c r="AM75" i="3"/>
  <c r="E76" i="3"/>
  <c r="BN36" i="3"/>
  <c r="BN75" i="3" s="1"/>
  <c r="Y76" i="3"/>
  <c r="BT62" i="3"/>
  <c r="Q61" i="5"/>
  <c r="Q73" i="5"/>
  <c r="S76" i="3"/>
  <c r="Q63" i="5"/>
  <c r="Q72" i="5"/>
  <c r="O53" i="3"/>
  <c r="AI62" i="3"/>
  <c r="AI73" i="3"/>
  <c r="BF54" i="3"/>
  <c r="BK55" i="3"/>
  <c r="T76" i="3"/>
  <c r="AO53" i="3"/>
  <c r="BE73" i="3"/>
  <c r="E68" i="3"/>
  <c r="Q74" i="5"/>
  <c r="Q76" i="5"/>
  <c r="AI55" i="3"/>
  <c r="AI75" i="3"/>
  <c r="BK63" i="3"/>
  <c r="BE74" i="3"/>
  <c r="Q55" i="5"/>
  <c r="Q75" i="5"/>
  <c r="AD36" i="3"/>
  <c r="AI53" i="3"/>
  <c r="AX72" i="3"/>
  <c r="AI56" i="3"/>
  <c r="U75" i="5"/>
  <c r="U62" i="5"/>
  <c r="U63" i="5"/>
  <c r="U55" i="5"/>
  <c r="U72" i="5"/>
  <c r="U60" i="5"/>
  <c r="U76" i="5"/>
  <c r="U68" i="5"/>
  <c r="U54" i="5"/>
  <c r="U73" i="5"/>
  <c r="U61" i="5"/>
  <c r="U53" i="5"/>
  <c r="U56" i="5"/>
  <c r="U74" i="5"/>
  <c r="U67" i="5"/>
  <c r="Q68" i="5"/>
  <c r="AX54" i="3"/>
  <c r="BK72" i="3"/>
  <c r="V72" i="3"/>
  <c r="G53" i="3"/>
  <c r="BF56" i="3"/>
  <c r="BC68" i="3"/>
  <c r="BK75" i="3"/>
  <c r="AO72" i="3"/>
  <c r="P53" i="3"/>
  <c r="BD73" i="3"/>
  <c r="AA36" i="3"/>
  <c r="AA76" i="3" s="1"/>
  <c r="Z73" i="3"/>
  <c r="E54" i="3"/>
  <c r="AG53" i="3"/>
  <c r="Q60" i="5"/>
  <c r="BB36" i="3"/>
  <c r="Q62" i="5"/>
  <c r="M62" i="3"/>
  <c r="Q54" i="5"/>
  <c r="Q67" i="5"/>
  <c r="AB78" i="5"/>
  <c r="AC78" i="5"/>
  <c r="I58" i="5"/>
  <c r="AA78" i="5"/>
  <c r="I65" i="5"/>
  <c r="AH58" i="5"/>
  <c r="AH70" i="5"/>
  <c r="I70" i="5"/>
  <c r="J65" i="4"/>
  <c r="D51" i="4"/>
  <c r="J58" i="4"/>
  <c r="I78" i="4"/>
  <c r="L51" i="4"/>
  <c r="K65" i="4"/>
  <c r="L65" i="4"/>
  <c r="B51" i="4"/>
  <c r="C51" i="4"/>
  <c r="F58" i="4"/>
  <c r="BK61" i="3"/>
  <c r="AN60" i="3"/>
  <c r="BK60" i="3"/>
  <c r="BI63" i="3"/>
  <c r="T63" i="3"/>
  <c r="M55" i="3"/>
  <c r="O76" i="3"/>
  <c r="AN61" i="3"/>
  <c r="BC73" i="3"/>
  <c r="BK73" i="3"/>
  <c r="BI76" i="3"/>
  <c r="T67" i="3"/>
  <c r="AW73" i="3"/>
  <c r="BK76" i="3"/>
  <c r="AV53" i="3"/>
  <c r="AX74" i="3"/>
  <c r="BT75" i="3"/>
  <c r="AQ68" i="3"/>
  <c r="AN72" i="3"/>
  <c r="BC75" i="3"/>
  <c r="BK62" i="3"/>
  <c r="T73" i="3"/>
  <c r="AW75" i="3"/>
  <c r="AJ36" i="3"/>
  <c r="AJ67" i="3" s="1"/>
  <c r="BH62" i="3"/>
  <c r="M53" i="3"/>
  <c r="AQ63" i="3"/>
  <c r="B63" i="3"/>
  <c r="BK74" i="3"/>
  <c r="T55" i="3"/>
  <c r="BT53" i="3"/>
  <c r="H55" i="3"/>
  <c r="N51" i="4"/>
  <c r="J51" i="4"/>
  <c r="D58" i="4"/>
  <c r="C70" i="4"/>
  <c r="D65" i="4"/>
  <c r="F65" i="4"/>
  <c r="L58" i="4"/>
  <c r="C58" i="4"/>
  <c r="Q58" i="4"/>
  <c r="K58" i="4"/>
  <c r="E70" i="4"/>
  <c r="B70" i="4"/>
  <c r="M55" i="4"/>
  <c r="M61" i="4"/>
  <c r="M54" i="4"/>
  <c r="M60" i="4"/>
  <c r="M68" i="4"/>
  <c r="M67" i="4"/>
  <c r="M72" i="4"/>
  <c r="M62" i="4"/>
  <c r="M76" i="4"/>
  <c r="M75" i="4"/>
  <c r="M73" i="4"/>
  <c r="M63" i="4"/>
  <c r="M74" i="4"/>
  <c r="K70" i="4"/>
  <c r="F70" i="4"/>
  <c r="L70" i="4"/>
  <c r="B65" i="4"/>
  <c r="O54" i="4"/>
  <c r="O62" i="4"/>
  <c r="O55" i="4"/>
  <c r="O61" i="4"/>
  <c r="O60" i="4"/>
  <c r="O63" i="4"/>
  <c r="O68" i="4"/>
  <c r="O73" i="4"/>
  <c r="O75" i="4"/>
  <c r="O67" i="4"/>
  <c r="O74" i="4"/>
  <c r="O72" i="4"/>
  <c r="O76" i="4"/>
  <c r="C65" i="4"/>
  <c r="X51" i="4"/>
  <c r="E58" i="4"/>
  <c r="D70" i="4"/>
  <c r="X58" i="4"/>
  <c r="N65" i="4"/>
  <c r="J70" i="4"/>
  <c r="N70" i="4"/>
  <c r="N58" i="4"/>
  <c r="E51" i="4"/>
  <c r="F51" i="4"/>
  <c r="Q70" i="4"/>
  <c r="Q51" i="4"/>
  <c r="K51" i="4"/>
  <c r="E65" i="4"/>
  <c r="AX60" i="3"/>
  <c r="M75" i="3"/>
  <c r="BT72" i="3"/>
  <c r="AN73" i="3"/>
  <c r="AQ74" i="3"/>
  <c r="BF55" i="3"/>
  <c r="BF72" i="3"/>
  <c r="X56" i="3"/>
  <c r="AG61" i="3"/>
  <c r="BI68" i="3"/>
  <c r="T61" i="3"/>
  <c r="T75" i="3"/>
  <c r="BP56" i="3"/>
  <c r="BP68" i="3"/>
  <c r="AB60" i="3"/>
  <c r="BT55" i="3"/>
  <c r="AN56" i="3"/>
  <c r="AQ54" i="3"/>
  <c r="BF63" i="3"/>
  <c r="BF68" i="3"/>
  <c r="BF65" i="3" s="1"/>
  <c r="BG73" i="3"/>
  <c r="U73" i="3"/>
  <c r="BI67" i="3"/>
  <c r="T53" i="3"/>
  <c r="T72" i="3"/>
  <c r="BH53" i="3"/>
  <c r="BH61" i="3"/>
  <c r="BH55" i="3"/>
  <c r="BP74" i="3"/>
  <c r="H74" i="3"/>
  <c r="BH60" i="3"/>
  <c r="AB74" i="3"/>
  <c r="BT56" i="3"/>
  <c r="AN54" i="3"/>
  <c r="AQ61" i="3"/>
  <c r="BF61" i="3"/>
  <c r="BF73" i="3"/>
  <c r="AV61" i="3"/>
  <c r="BI74" i="3"/>
  <c r="T56" i="3"/>
  <c r="AV62" i="3"/>
  <c r="BG61" i="3"/>
  <c r="N61" i="3"/>
  <c r="BT67" i="3"/>
  <c r="BT68" i="3"/>
  <c r="AN68" i="3"/>
  <c r="AQ60" i="3"/>
  <c r="AQ75" i="3"/>
  <c r="G75" i="3"/>
  <c r="AV60" i="3"/>
  <c r="AG63" i="3"/>
  <c r="BG62" i="3"/>
  <c r="BO61" i="3"/>
  <c r="BI62" i="3"/>
  <c r="BP73" i="3"/>
  <c r="BP54" i="3"/>
  <c r="BP53" i="3"/>
  <c r="BE75" i="3"/>
  <c r="AV74" i="3"/>
  <c r="BG72" i="3"/>
  <c r="BT63" i="3"/>
  <c r="BT74" i="3"/>
  <c r="L67" i="3"/>
  <c r="AQ72" i="3"/>
  <c r="AV75" i="3"/>
  <c r="AG75" i="3"/>
  <c r="BI54" i="3"/>
  <c r="BI72" i="3"/>
  <c r="N54" i="3"/>
  <c r="BP60" i="3"/>
  <c r="BD55" i="3"/>
  <c r="BD54" i="3"/>
  <c r="BE67" i="3"/>
  <c r="BE63" i="3"/>
  <c r="BP55" i="3"/>
  <c r="BE72" i="3"/>
  <c r="BT73" i="3"/>
  <c r="AN63" i="3"/>
  <c r="L72" i="3"/>
  <c r="AQ76" i="3"/>
  <c r="AV73" i="3"/>
  <c r="BI55" i="3"/>
  <c r="BI73" i="3"/>
  <c r="V60" i="3"/>
  <c r="AZ55" i="3"/>
  <c r="V76" i="3"/>
  <c r="BD68" i="3"/>
  <c r="BP67" i="3"/>
  <c r="AZ74" i="3"/>
  <c r="N74" i="3"/>
  <c r="AV54" i="3"/>
  <c r="BG67" i="3"/>
  <c r="BT54" i="3"/>
  <c r="BT61" i="3"/>
  <c r="AQ55" i="3"/>
  <c r="AQ67" i="3"/>
  <c r="AV67" i="3"/>
  <c r="BG55" i="3"/>
  <c r="BI60" i="3"/>
  <c r="BI75" i="3"/>
  <c r="N68" i="3"/>
  <c r="BD62" i="3"/>
  <c r="BP75" i="3"/>
  <c r="BD67" i="3"/>
  <c r="BD60" i="3"/>
  <c r="BD61" i="3"/>
  <c r="BE56" i="3"/>
  <c r="BD75" i="3"/>
  <c r="Q62" i="3"/>
  <c r="BO53" i="3"/>
  <c r="AX62" i="3"/>
  <c r="AX75" i="3"/>
  <c r="M63" i="3"/>
  <c r="AF56" i="3"/>
  <c r="L73" i="3"/>
  <c r="U62" i="3"/>
  <c r="BO72" i="3"/>
  <c r="BS73" i="3"/>
  <c r="AW56" i="3"/>
  <c r="AW60" i="3"/>
  <c r="AW55" i="3"/>
  <c r="H67" i="3"/>
  <c r="H53" i="3"/>
  <c r="H75" i="3"/>
  <c r="N53" i="3"/>
  <c r="K60" i="3"/>
  <c r="H61" i="3"/>
  <c r="BU67" i="3"/>
  <c r="BS67" i="3"/>
  <c r="AX61" i="3"/>
  <c r="M67" i="3"/>
  <c r="AF74" i="3"/>
  <c r="L76" i="3"/>
  <c r="U54" i="3"/>
  <c r="BO75" i="3"/>
  <c r="BS72" i="3"/>
  <c r="Q61" i="3"/>
  <c r="H63" i="3"/>
  <c r="H72" i="3"/>
  <c r="Q53" i="3"/>
  <c r="N62" i="3"/>
  <c r="BS56" i="3"/>
  <c r="BM75" i="3"/>
  <c r="AX67" i="3"/>
  <c r="M54" i="3"/>
  <c r="M72" i="3"/>
  <c r="L55" i="3"/>
  <c r="BS55" i="3"/>
  <c r="AW68" i="3"/>
  <c r="AW61" i="3"/>
  <c r="AW62" i="3"/>
  <c r="AW74" i="3"/>
  <c r="C62" i="3"/>
  <c r="N60" i="3"/>
  <c r="N76" i="3"/>
  <c r="N67" i="3"/>
  <c r="N75" i="3"/>
  <c r="V75" i="3"/>
  <c r="BM73" i="3"/>
  <c r="N72" i="3"/>
  <c r="N70" i="3" s="1"/>
  <c r="BS76" i="3"/>
  <c r="AX63" i="3"/>
  <c r="M73" i="3"/>
  <c r="L68" i="3"/>
  <c r="BS54" i="3"/>
  <c r="AW54" i="3"/>
  <c r="Q72" i="3"/>
  <c r="Q70" i="3" s="1"/>
  <c r="N56" i="3"/>
  <c r="N55" i="3"/>
  <c r="Q63" i="3"/>
  <c r="AH51" i="3"/>
  <c r="BM67" i="3"/>
  <c r="BM65" i="3" s="1"/>
  <c r="L54" i="3"/>
  <c r="M60" i="3"/>
  <c r="AX73" i="3"/>
  <c r="M61" i="3"/>
  <c r="M74" i="3"/>
  <c r="L63" i="3"/>
  <c r="BL76" i="3"/>
  <c r="R73" i="3"/>
  <c r="BO55" i="3"/>
  <c r="BS68" i="3"/>
  <c r="BM63" i="3"/>
  <c r="AF68" i="3"/>
  <c r="AF76" i="3"/>
  <c r="AM62" i="3"/>
  <c r="G76" i="3"/>
  <c r="BA72" i="3"/>
  <c r="W74" i="3"/>
  <c r="Q67" i="3"/>
  <c r="BP62" i="3"/>
  <c r="BP72" i="3"/>
  <c r="AZ63" i="3"/>
  <c r="BM76" i="3"/>
  <c r="AF75" i="3"/>
  <c r="AM63" i="3"/>
  <c r="AC54" i="3"/>
  <c r="AF53" i="3"/>
  <c r="AF73" i="3"/>
  <c r="AM74" i="3"/>
  <c r="AC67" i="3"/>
  <c r="AF61" i="3"/>
  <c r="AM76" i="3"/>
  <c r="C55" i="3"/>
  <c r="BU54" i="3"/>
  <c r="V74" i="3"/>
  <c r="AF62" i="3"/>
  <c r="AF55" i="3"/>
  <c r="AF63" i="3"/>
  <c r="AM56" i="3"/>
  <c r="G67" i="3"/>
  <c r="V63" i="3"/>
  <c r="BP76" i="3"/>
  <c r="V53" i="3"/>
  <c r="H62" i="3"/>
  <c r="BH75" i="3"/>
  <c r="BH63" i="3"/>
  <c r="BH54" i="3"/>
  <c r="AF60" i="3"/>
  <c r="AF67" i="3"/>
  <c r="AM61" i="3"/>
  <c r="G62" i="3"/>
  <c r="AC63" i="3"/>
  <c r="AC72" i="3"/>
  <c r="BU68" i="3"/>
  <c r="AF54" i="3"/>
  <c r="AM73" i="3"/>
  <c r="G73" i="3"/>
  <c r="AC55" i="3"/>
  <c r="BU72" i="3"/>
  <c r="AX55" i="3"/>
  <c r="AX68" i="3"/>
  <c r="AN62" i="3"/>
  <c r="AN76" i="3"/>
  <c r="G55" i="3"/>
  <c r="G74" i="3"/>
  <c r="AG68" i="3"/>
  <c r="BK68" i="3"/>
  <c r="U60" i="3"/>
  <c r="Q75" i="3"/>
  <c r="AO63" i="3"/>
  <c r="H73" i="3"/>
  <c r="Q54" i="3"/>
  <c r="H68" i="3"/>
  <c r="AZ76" i="3"/>
  <c r="Z74" i="3"/>
  <c r="BU56" i="3"/>
  <c r="BJ58" i="3"/>
  <c r="BL53" i="3"/>
  <c r="G54" i="3"/>
  <c r="AG73" i="3"/>
  <c r="U61" i="3"/>
  <c r="AO62" i="3"/>
  <c r="Q56" i="3"/>
  <c r="Q73" i="3"/>
  <c r="Q68" i="3"/>
  <c r="H60" i="3"/>
  <c r="Q60" i="3"/>
  <c r="Z61" i="3"/>
  <c r="AC62" i="3"/>
  <c r="Z76" i="3"/>
  <c r="Z68" i="3"/>
  <c r="Z72" i="3"/>
  <c r="AZ62" i="3"/>
  <c r="Z56" i="3"/>
  <c r="AC75" i="3"/>
  <c r="AC60" i="3"/>
  <c r="BU75" i="3"/>
  <c r="U68" i="3"/>
  <c r="Q55" i="3"/>
  <c r="BU62" i="3"/>
  <c r="Z60" i="3"/>
  <c r="Z54" i="3"/>
  <c r="Z55" i="3"/>
  <c r="AX56" i="3"/>
  <c r="AX76" i="3"/>
  <c r="AN67" i="3"/>
  <c r="AN75" i="3"/>
  <c r="G61" i="3"/>
  <c r="AG56" i="3"/>
  <c r="AG74" i="3"/>
  <c r="BK54" i="3"/>
  <c r="BK67" i="3"/>
  <c r="U74" i="3"/>
  <c r="BO63" i="3"/>
  <c r="Q74" i="3"/>
  <c r="AH65" i="3"/>
  <c r="H54" i="3"/>
  <c r="K61" i="3"/>
  <c r="Z53" i="3"/>
  <c r="AZ67" i="3"/>
  <c r="BU73" i="3"/>
  <c r="AC76" i="3"/>
  <c r="AC73" i="3"/>
  <c r="AC68" i="3"/>
  <c r="P72" i="3"/>
  <c r="AE70" i="3"/>
  <c r="AO68" i="3"/>
  <c r="Z62" i="3"/>
  <c r="AC53" i="3"/>
  <c r="BU60" i="3"/>
  <c r="AZ68" i="3"/>
  <c r="AC74" i="3"/>
  <c r="BU63" i="3"/>
  <c r="AC56" i="3"/>
  <c r="I55" i="3"/>
  <c r="AB63" i="3"/>
  <c r="BA76" i="3"/>
  <c r="B74" i="3"/>
  <c r="I67" i="3"/>
  <c r="AB62" i="3"/>
  <c r="AM53" i="3"/>
  <c r="AM54" i="3"/>
  <c r="AM67" i="3"/>
  <c r="AM65" i="3" s="1"/>
  <c r="L60" i="3"/>
  <c r="L74" i="3"/>
  <c r="BA61" i="3"/>
  <c r="AV63" i="3"/>
  <c r="AV68" i="3"/>
  <c r="B68" i="3"/>
  <c r="BG74" i="3"/>
  <c r="I74" i="3"/>
  <c r="BO54" i="3"/>
  <c r="BO76" i="3"/>
  <c r="BS60" i="3"/>
  <c r="BS74" i="3"/>
  <c r="P73" i="3"/>
  <c r="W55" i="3"/>
  <c r="BJ65" i="3"/>
  <c r="BM53" i="3"/>
  <c r="BU74" i="3"/>
  <c r="BA56" i="3"/>
  <c r="BA55" i="3"/>
  <c r="AB54" i="3"/>
  <c r="AB73" i="3"/>
  <c r="AM55" i="3"/>
  <c r="AM72" i="3"/>
  <c r="L61" i="3"/>
  <c r="L75" i="3"/>
  <c r="BA68" i="3"/>
  <c r="AV55" i="3"/>
  <c r="AV72" i="3"/>
  <c r="B54" i="3"/>
  <c r="BG54" i="3"/>
  <c r="I73" i="3"/>
  <c r="BO62" i="3"/>
  <c r="BO74" i="3"/>
  <c r="BS61" i="3"/>
  <c r="BS75" i="3"/>
  <c r="P75" i="3"/>
  <c r="W62" i="3"/>
  <c r="BM62" i="3"/>
  <c r="BU76" i="3"/>
  <c r="BU61" i="3"/>
  <c r="BM55" i="3"/>
  <c r="BM74" i="3"/>
  <c r="BU55" i="3"/>
  <c r="BA73" i="3"/>
  <c r="AB76" i="3"/>
  <c r="AB56" i="3"/>
  <c r="AB67" i="3"/>
  <c r="BA62" i="3"/>
  <c r="B55" i="3"/>
  <c r="I75" i="3"/>
  <c r="BO56" i="3"/>
  <c r="BO68" i="3"/>
  <c r="W63" i="3"/>
  <c r="AT51" i="3"/>
  <c r="BM72" i="3"/>
  <c r="BM61" i="3"/>
  <c r="AB68" i="3"/>
  <c r="AB75" i="3"/>
  <c r="AB55" i="3"/>
  <c r="AB72" i="3"/>
  <c r="O60" i="3"/>
  <c r="AM60" i="3"/>
  <c r="L62" i="3"/>
  <c r="BA67" i="3"/>
  <c r="AV56" i="3"/>
  <c r="AV76" i="3"/>
  <c r="B60" i="3"/>
  <c r="I76" i="3"/>
  <c r="BO60" i="3"/>
  <c r="BS62" i="3"/>
  <c r="W73" i="3"/>
  <c r="BM54" i="3"/>
  <c r="BM60" i="3"/>
  <c r="BJ70" i="3"/>
  <c r="B75" i="3"/>
  <c r="I60" i="3"/>
  <c r="AB61" i="3"/>
  <c r="BA54" i="3"/>
  <c r="BA75" i="3"/>
  <c r="B73" i="3"/>
  <c r="I61" i="3"/>
  <c r="BL55" i="3"/>
  <c r="G60" i="3"/>
  <c r="G72" i="3"/>
  <c r="BC60" i="3"/>
  <c r="BC76" i="3"/>
  <c r="AG60" i="3"/>
  <c r="AG72" i="3"/>
  <c r="B61" i="3"/>
  <c r="BG60" i="3"/>
  <c r="BG76" i="3"/>
  <c r="U56" i="3"/>
  <c r="U72" i="3"/>
  <c r="I63" i="3"/>
  <c r="S65" i="3"/>
  <c r="AE65" i="3"/>
  <c r="AE51" i="3"/>
  <c r="AE58" i="3"/>
  <c r="K73" i="3"/>
  <c r="K67" i="3"/>
  <c r="AO54" i="3"/>
  <c r="AZ54" i="3"/>
  <c r="V55" i="3"/>
  <c r="K62" i="3"/>
  <c r="K53" i="3"/>
  <c r="K75" i="3"/>
  <c r="K72" i="3"/>
  <c r="G63" i="3"/>
  <c r="BC55" i="3"/>
  <c r="BC62" i="3"/>
  <c r="AG67" i="3"/>
  <c r="B62" i="3"/>
  <c r="B76" i="3"/>
  <c r="BG63" i="3"/>
  <c r="BG75" i="3"/>
  <c r="U55" i="3"/>
  <c r="U75" i="3"/>
  <c r="I62" i="3"/>
  <c r="I72" i="3"/>
  <c r="P60" i="3"/>
  <c r="AO60" i="3"/>
  <c r="AO67" i="3"/>
  <c r="K54" i="3"/>
  <c r="AZ72" i="3"/>
  <c r="V56" i="3"/>
  <c r="G68" i="3"/>
  <c r="BC56" i="3"/>
  <c r="AG55" i="3"/>
  <c r="AG76" i="3"/>
  <c r="B67" i="3"/>
  <c r="B72" i="3"/>
  <c r="BG56" i="3"/>
  <c r="BG68" i="3"/>
  <c r="U67" i="3"/>
  <c r="U76" i="3"/>
  <c r="I54" i="3"/>
  <c r="I68" i="3"/>
  <c r="P55" i="3"/>
  <c r="AO55" i="3"/>
  <c r="AO76" i="3"/>
  <c r="V61" i="3"/>
  <c r="K76" i="3"/>
  <c r="AZ61" i="3"/>
  <c r="V62" i="3"/>
  <c r="K55" i="3"/>
  <c r="K74" i="3"/>
  <c r="K68" i="3"/>
  <c r="X54" i="3"/>
  <c r="X73" i="3"/>
  <c r="BL67" i="3"/>
  <c r="BL72" i="3"/>
  <c r="W60" i="3"/>
  <c r="AZ73" i="3"/>
  <c r="AZ75" i="3"/>
  <c r="V73" i="3"/>
  <c r="X53" i="3"/>
  <c r="X55" i="3"/>
  <c r="X75" i="3"/>
  <c r="BL60" i="3"/>
  <c r="BL74" i="3"/>
  <c r="AU56" i="3"/>
  <c r="X61" i="3"/>
  <c r="X76" i="3"/>
  <c r="BL61" i="3"/>
  <c r="BL75" i="3"/>
  <c r="AU61" i="3"/>
  <c r="X67" i="3"/>
  <c r="X68" i="3"/>
  <c r="BL62" i="3"/>
  <c r="W67" i="3"/>
  <c r="AZ56" i="3"/>
  <c r="V54" i="3"/>
  <c r="V67" i="3"/>
  <c r="AU72" i="3"/>
  <c r="X62" i="3"/>
  <c r="X72" i="3"/>
  <c r="BL63" i="3"/>
  <c r="W75" i="3"/>
  <c r="AT70" i="3"/>
  <c r="AH58" i="3"/>
  <c r="AZ53" i="3"/>
  <c r="V68" i="3"/>
  <c r="AU63" i="3"/>
  <c r="X60" i="3"/>
  <c r="X74" i="3"/>
  <c r="BL68" i="3"/>
  <c r="AU68" i="3"/>
  <c r="BL54" i="3"/>
  <c r="O61" i="3"/>
  <c r="O68" i="3"/>
  <c r="AU75" i="3"/>
  <c r="R74" i="3"/>
  <c r="BJ51" i="3"/>
  <c r="O56" i="3"/>
  <c r="O72" i="3"/>
  <c r="O70" i="3" s="1"/>
  <c r="AU54" i="3"/>
  <c r="AU76" i="3"/>
  <c r="R54" i="3"/>
  <c r="R76" i="3"/>
  <c r="F54" i="3"/>
  <c r="AT58" i="3"/>
  <c r="O67" i="3"/>
  <c r="O74" i="3"/>
  <c r="R55" i="3"/>
  <c r="F75" i="3"/>
  <c r="O62" i="3"/>
  <c r="R68" i="3"/>
  <c r="F67" i="3"/>
  <c r="AK51" i="3"/>
  <c r="O63" i="3"/>
  <c r="AU74" i="3"/>
  <c r="R61" i="3"/>
  <c r="O54" i="3"/>
  <c r="O73" i="3"/>
  <c r="R63" i="3"/>
  <c r="O55" i="3"/>
  <c r="R72" i="3"/>
  <c r="R70" i="3" s="1"/>
  <c r="C54" i="3"/>
  <c r="C74" i="3"/>
  <c r="C61" i="3"/>
  <c r="AT65" i="3"/>
  <c r="C68" i="3"/>
  <c r="C60" i="3"/>
  <c r="C72" i="3"/>
  <c r="AU67" i="3"/>
  <c r="BA63" i="3"/>
  <c r="P61" i="3"/>
  <c r="P68" i="3"/>
  <c r="W54" i="3"/>
  <c r="W76" i="3"/>
  <c r="C73" i="3"/>
  <c r="C76" i="3"/>
  <c r="AY75" i="3"/>
  <c r="C63" i="3"/>
  <c r="C67" i="3"/>
  <c r="C53" i="3"/>
  <c r="P67" i="3"/>
  <c r="W61" i="3"/>
  <c r="W68" i="3"/>
  <c r="AU55" i="3"/>
  <c r="BA60" i="3"/>
  <c r="BA74" i="3"/>
  <c r="W53" i="3"/>
  <c r="P62" i="3"/>
  <c r="W56" i="3"/>
  <c r="R60" i="3"/>
  <c r="R75" i="3"/>
  <c r="F61" i="3"/>
  <c r="F72" i="3"/>
  <c r="P56" i="3"/>
  <c r="P76" i="3"/>
  <c r="F62" i="3"/>
  <c r="F74" i="3"/>
  <c r="R62" i="3"/>
  <c r="F60" i="3"/>
  <c r="F76" i="3"/>
  <c r="P74" i="3"/>
  <c r="R56" i="3"/>
  <c r="R67" i="3"/>
  <c r="F73" i="3"/>
  <c r="P54" i="3"/>
  <c r="P63" i="3"/>
  <c r="F68" i="3"/>
  <c r="F55" i="3"/>
  <c r="F63" i="3"/>
  <c r="AS68" i="3"/>
  <c r="AU60" i="3"/>
  <c r="AU73" i="3"/>
  <c r="AL65" i="3"/>
  <c r="AU62" i="3"/>
  <c r="AR74" i="3"/>
  <c r="AR68" i="3"/>
  <c r="AR60" i="3"/>
  <c r="AR72" i="3"/>
  <c r="AR73" i="3"/>
  <c r="AR56" i="3"/>
  <c r="AR75" i="3"/>
  <c r="AR61" i="3"/>
  <c r="AR53" i="3"/>
  <c r="AR76" i="3"/>
  <c r="AR62" i="3"/>
  <c r="AR67" i="3"/>
  <c r="AR55" i="3"/>
  <c r="AR63" i="3"/>
  <c r="AR54" i="3"/>
  <c r="AL51" i="3"/>
  <c r="BR65" i="3"/>
  <c r="BR51" i="3"/>
  <c r="AK65" i="3"/>
  <c r="AK70" i="3"/>
  <c r="AL58" i="3"/>
  <c r="AL70" i="3"/>
  <c r="AK58" i="3"/>
  <c r="M65" i="3"/>
  <c r="BR70" i="3"/>
  <c r="BR58" i="3"/>
  <c r="BQ76" i="3" l="1"/>
  <c r="AA74" i="3"/>
  <c r="AA56" i="3"/>
  <c r="BQ75" i="3"/>
  <c r="BQ74" i="3"/>
  <c r="BQ61" i="3"/>
  <c r="Z65" i="3"/>
  <c r="BQ72" i="3"/>
  <c r="BQ62" i="3"/>
  <c r="BQ55" i="3"/>
  <c r="BQ54" i="3"/>
  <c r="BQ67" i="3"/>
  <c r="BQ56" i="3"/>
  <c r="D63" i="3"/>
  <c r="BO65" i="3"/>
  <c r="AA55" i="3"/>
  <c r="M51" i="4"/>
  <c r="M65" i="4"/>
  <c r="B78" i="4"/>
  <c r="AP73" i="3"/>
  <c r="AP62" i="3"/>
  <c r="S58" i="3"/>
  <c r="S70" i="3"/>
  <c r="AP60" i="3"/>
  <c r="AP61" i="3"/>
  <c r="AP54" i="3"/>
  <c r="AP72" i="3"/>
  <c r="J63" i="3"/>
  <c r="J75" i="3"/>
  <c r="J73" i="3"/>
  <c r="AP75" i="3"/>
  <c r="J67" i="3"/>
  <c r="J65" i="3" s="1"/>
  <c r="J54" i="3"/>
  <c r="Y65" i="3"/>
  <c r="S51" i="3"/>
  <c r="AP67" i="3"/>
  <c r="AP76" i="3"/>
  <c r="BF51" i="3"/>
  <c r="AP55" i="3"/>
  <c r="AP68" i="3"/>
  <c r="AP63" i="3"/>
  <c r="AP74" i="3"/>
  <c r="AP56" i="3"/>
  <c r="J55" i="3"/>
  <c r="J74" i="3"/>
  <c r="AS56" i="3"/>
  <c r="AS75" i="3"/>
  <c r="AY68" i="3"/>
  <c r="AS72" i="3"/>
  <c r="AY60" i="3"/>
  <c r="AY56" i="3"/>
  <c r="AI58" i="3"/>
  <c r="BQ73" i="3"/>
  <c r="BF70" i="3"/>
  <c r="T65" i="3"/>
  <c r="BE51" i="3"/>
  <c r="BQ53" i="3"/>
  <c r="BH65" i="3"/>
  <c r="D53" i="3"/>
  <c r="D54" i="3"/>
  <c r="D67" i="3"/>
  <c r="D62" i="3"/>
  <c r="AA61" i="3"/>
  <c r="D55" i="3"/>
  <c r="AN51" i="3"/>
  <c r="D60" i="3"/>
  <c r="AW70" i="3"/>
  <c r="D75" i="3"/>
  <c r="D72" i="3"/>
  <c r="BG65" i="3"/>
  <c r="D74" i="3"/>
  <c r="D68" i="3"/>
  <c r="AX51" i="3"/>
  <c r="D76" i="3"/>
  <c r="AI65" i="3"/>
  <c r="D61" i="3"/>
  <c r="D58" i="3" s="1"/>
  <c r="Y51" i="3"/>
  <c r="AS61" i="3"/>
  <c r="AY72" i="3"/>
  <c r="AY67" i="3"/>
  <c r="AA67" i="3"/>
  <c r="H51" i="3"/>
  <c r="AX65" i="3"/>
  <c r="BU65" i="3"/>
  <c r="AV65" i="3"/>
  <c r="J62" i="3"/>
  <c r="AY62" i="3"/>
  <c r="AY61" i="3"/>
  <c r="AA53" i="3"/>
  <c r="AS76" i="3"/>
  <c r="AA60" i="3"/>
  <c r="J72" i="3"/>
  <c r="AY63" i="3"/>
  <c r="AS54" i="3"/>
  <c r="AY54" i="3"/>
  <c r="AS63" i="3"/>
  <c r="AY73" i="3"/>
  <c r="AA73" i="3"/>
  <c r="AS73" i="3"/>
  <c r="AS74" i="3"/>
  <c r="J61" i="3"/>
  <c r="AY76" i="3"/>
  <c r="AA72" i="3"/>
  <c r="AA63" i="3"/>
  <c r="AY74" i="3"/>
  <c r="AY55" i="3"/>
  <c r="AA54" i="3"/>
  <c r="AS62" i="3"/>
  <c r="AS60" i="3"/>
  <c r="AS55" i="3"/>
  <c r="AS67" i="3"/>
  <c r="AA62" i="3"/>
  <c r="AA75" i="3"/>
  <c r="BN54" i="3"/>
  <c r="AQ70" i="3"/>
  <c r="AI51" i="3"/>
  <c r="AW65" i="3"/>
  <c r="BN60" i="3"/>
  <c r="BH70" i="3"/>
  <c r="BD70" i="3"/>
  <c r="P62" i="5"/>
  <c r="R75" i="5"/>
  <c r="E58" i="3"/>
  <c r="BE58" i="3"/>
  <c r="BC65" i="3"/>
  <c r="Y58" i="3"/>
  <c r="BC51" i="3"/>
  <c r="Q65" i="5"/>
  <c r="AG51" i="3"/>
  <c r="J60" i="3"/>
  <c r="Q65" i="3"/>
  <c r="D63" i="5"/>
  <c r="O63" i="5"/>
  <c r="BK58" i="3"/>
  <c r="AO70" i="3"/>
  <c r="BP65" i="3"/>
  <c r="E51" i="3"/>
  <c r="N58" i="3"/>
  <c r="T51" i="3"/>
  <c r="BQ68" i="3"/>
  <c r="BQ63" i="3"/>
  <c r="BQ58" i="3" s="1"/>
  <c r="BI65" i="3"/>
  <c r="BT51" i="3"/>
  <c r="BH51" i="3"/>
  <c r="AQ58" i="3"/>
  <c r="Q58" i="5"/>
  <c r="AI70" i="3"/>
  <c r="E70" i="3"/>
  <c r="E65" i="3"/>
  <c r="J76" i="3"/>
  <c r="J53" i="3"/>
  <c r="J51" i="3" s="1"/>
  <c r="BS51" i="3"/>
  <c r="N65" i="3"/>
  <c r="B75" i="5"/>
  <c r="U58" i="3"/>
  <c r="BE70" i="3"/>
  <c r="AQ65" i="3"/>
  <c r="BK70" i="3"/>
  <c r="M51" i="3"/>
  <c r="I65" i="3"/>
  <c r="T58" i="3"/>
  <c r="BA65" i="3"/>
  <c r="AJ56" i="3"/>
  <c r="BD51" i="3"/>
  <c r="AN65" i="3"/>
  <c r="BN72" i="3"/>
  <c r="BN74" i="3"/>
  <c r="V70" i="3"/>
  <c r="BN76" i="3"/>
  <c r="BN55" i="3"/>
  <c r="AJ75" i="3"/>
  <c r="BT65" i="3"/>
  <c r="Y70" i="3"/>
  <c r="T70" i="3"/>
  <c r="U65" i="5"/>
  <c r="Q70" i="5"/>
  <c r="F53" i="5"/>
  <c r="F76" i="5"/>
  <c r="F72" i="5"/>
  <c r="F63" i="5"/>
  <c r="F73" i="5"/>
  <c r="F61" i="5"/>
  <c r="F75" i="5"/>
  <c r="F60" i="5"/>
  <c r="F68" i="5"/>
  <c r="F54" i="5"/>
  <c r="F62" i="5"/>
  <c r="F67" i="5"/>
  <c r="F74" i="5"/>
  <c r="F55" i="5"/>
  <c r="AJ54" i="3"/>
  <c r="BF58" i="3"/>
  <c r="BF78" i="3" s="1"/>
  <c r="BB73" i="3"/>
  <c r="BB72" i="3"/>
  <c r="BB54" i="3"/>
  <c r="BB68" i="3"/>
  <c r="BB67" i="3"/>
  <c r="BB62" i="3"/>
  <c r="BB61" i="3"/>
  <c r="BB56" i="3"/>
  <c r="BB53" i="3"/>
  <c r="BB76" i="3"/>
  <c r="BB75" i="3"/>
  <c r="BB55" i="3"/>
  <c r="BB74" i="3"/>
  <c r="BB63" i="3"/>
  <c r="BB60" i="3"/>
  <c r="BN53" i="3"/>
  <c r="BN63" i="3"/>
  <c r="BN67" i="3"/>
  <c r="BN68" i="3"/>
  <c r="BN73" i="3"/>
  <c r="BN62" i="3"/>
  <c r="BN61" i="3"/>
  <c r="Q51" i="5"/>
  <c r="L76" i="5"/>
  <c r="L60" i="5"/>
  <c r="L53" i="5"/>
  <c r="L72" i="5"/>
  <c r="L68" i="5"/>
  <c r="L74" i="5"/>
  <c r="L55" i="5"/>
  <c r="L67" i="5"/>
  <c r="L62" i="5"/>
  <c r="L61" i="5"/>
  <c r="L54" i="5"/>
  <c r="L73" i="5"/>
  <c r="L75" i="5"/>
  <c r="L63" i="5"/>
  <c r="H68" i="5"/>
  <c r="H74" i="5"/>
  <c r="H60" i="5"/>
  <c r="H53" i="5"/>
  <c r="H76" i="5"/>
  <c r="H73" i="5"/>
  <c r="H72" i="5"/>
  <c r="H62" i="5"/>
  <c r="H63" i="5"/>
  <c r="H55" i="5"/>
  <c r="H67" i="5"/>
  <c r="H54" i="5"/>
  <c r="H75" i="5"/>
  <c r="H61" i="5"/>
  <c r="C61" i="5"/>
  <c r="C67" i="5"/>
  <c r="C60" i="5"/>
  <c r="C76" i="5"/>
  <c r="C62" i="5"/>
  <c r="C53" i="5"/>
  <c r="C54" i="5"/>
  <c r="C72" i="5"/>
  <c r="C75" i="5"/>
  <c r="C73" i="5"/>
  <c r="C63" i="5"/>
  <c r="C74" i="5"/>
  <c r="C68" i="5"/>
  <c r="C55" i="5"/>
  <c r="G53" i="5"/>
  <c r="G63" i="5"/>
  <c r="G61" i="5"/>
  <c r="G60" i="5"/>
  <c r="G74" i="5"/>
  <c r="G54" i="5"/>
  <c r="G75" i="5"/>
  <c r="G73" i="5"/>
  <c r="G76" i="5"/>
  <c r="G67" i="5"/>
  <c r="G72" i="5"/>
  <c r="G62" i="5"/>
  <c r="G68" i="5"/>
  <c r="G55" i="5"/>
  <c r="BC70" i="3"/>
  <c r="AV51" i="3"/>
  <c r="BK65" i="3"/>
  <c r="BH58" i="3"/>
  <c r="BP58" i="3"/>
  <c r="BS65" i="3"/>
  <c r="AX70" i="3"/>
  <c r="BD58" i="3"/>
  <c r="BI58" i="3"/>
  <c r="AJ61" i="3"/>
  <c r="U58" i="5"/>
  <c r="T60" i="5"/>
  <c r="T55" i="5"/>
  <c r="T76" i="5"/>
  <c r="T73" i="5"/>
  <c r="T72" i="5"/>
  <c r="T68" i="5"/>
  <c r="T75" i="5"/>
  <c r="T74" i="5"/>
  <c r="T56" i="5"/>
  <c r="T61" i="5"/>
  <c r="T67" i="5"/>
  <c r="T62" i="5"/>
  <c r="T63" i="5"/>
  <c r="T54" i="5"/>
  <c r="T53" i="5"/>
  <c r="X74" i="5"/>
  <c r="X56" i="5"/>
  <c r="X76" i="5"/>
  <c r="X62" i="5"/>
  <c r="X72" i="5"/>
  <c r="X60" i="5"/>
  <c r="X53" i="5"/>
  <c r="X63" i="5"/>
  <c r="X75" i="5"/>
  <c r="X67" i="5"/>
  <c r="X55" i="5"/>
  <c r="X61" i="5"/>
  <c r="X54" i="5"/>
  <c r="X68" i="5"/>
  <c r="X73" i="5"/>
  <c r="N53" i="5"/>
  <c r="N61" i="5"/>
  <c r="N72" i="5"/>
  <c r="N73" i="5"/>
  <c r="N67" i="5"/>
  <c r="N75" i="5"/>
  <c r="N76" i="5"/>
  <c r="N74" i="5"/>
  <c r="N60" i="5"/>
  <c r="N68" i="5"/>
  <c r="N54" i="5"/>
  <c r="N62" i="5"/>
  <c r="N55" i="5"/>
  <c r="N63" i="5"/>
  <c r="BK51" i="3"/>
  <c r="BE65" i="3"/>
  <c r="E67" i="5"/>
  <c r="E60" i="5"/>
  <c r="E75" i="5"/>
  <c r="E62" i="5"/>
  <c r="E72" i="5"/>
  <c r="E68" i="5"/>
  <c r="E73" i="5"/>
  <c r="E76" i="5"/>
  <c r="E74" i="5"/>
  <c r="E54" i="5"/>
  <c r="E61" i="5"/>
  <c r="E63" i="5"/>
  <c r="E55" i="5"/>
  <c r="E53" i="5"/>
  <c r="U70" i="5"/>
  <c r="V76" i="5"/>
  <c r="V60" i="5"/>
  <c r="V68" i="5"/>
  <c r="V54" i="5"/>
  <c r="V62" i="5"/>
  <c r="V55" i="5"/>
  <c r="V72" i="5"/>
  <c r="V56" i="5"/>
  <c r="V61" i="5"/>
  <c r="V63" i="5"/>
  <c r="V73" i="5"/>
  <c r="V74" i="5"/>
  <c r="V75" i="5"/>
  <c r="V67" i="5"/>
  <c r="V53" i="5"/>
  <c r="L51" i="3"/>
  <c r="BD65" i="3"/>
  <c r="AJ68" i="3"/>
  <c r="AJ65" i="3" s="1"/>
  <c r="U51" i="5"/>
  <c r="AJ72" i="3"/>
  <c r="AJ63" i="3"/>
  <c r="AA68" i="3"/>
  <c r="AD53" i="3"/>
  <c r="AD67" i="3"/>
  <c r="AD63" i="3"/>
  <c r="AD76" i="3"/>
  <c r="AD62" i="3"/>
  <c r="AD75" i="3"/>
  <c r="AD61" i="3"/>
  <c r="AD73" i="3"/>
  <c r="AD55" i="3"/>
  <c r="AD74" i="3"/>
  <c r="AD60" i="3"/>
  <c r="AD72" i="3"/>
  <c r="AD54" i="3"/>
  <c r="AD68" i="3"/>
  <c r="AD56" i="3"/>
  <c r="Y53" i="5"/>
  <c r="Y61" i="5"/>
  <c r="Y75" i="5"/>
  <c r="Y63" i="5"/>
  <c r="Y76" i="5"/>
  <c r="Y62" i="5"/>
  <c r="Y72" i="5"/>
  <c r="Y60" i="5"/>
  <c r="Y73" i="5"/>
  <c r="Y55" i="5"/>
  <c r="Y67" i="5"/>
  <c r="Y56" i="5"/>
  <c r="Y74" i="5"/>
  <c r="Y54" i="5"/>
  <c r="Y68" i="5"/>
  <c r="I78" i="5"/>
  <c r="AH78" i="5"/>
  <c r="AZ65" i="3"/>
  <c r="AJ76" i="3"/>
  <c r="L65" i="3"/>
  <c r="AG58" i="3"/>
  <c r="AQ51" i="3"/>
  <c r="L58" i="3"/>
  <c r="AJ60" i="3"/>
  <c r="AJ73" i="3"/>
  <c r="AW51" i="3"/>
  <c r="BT70" i="3"/>
  <c r="AF65" i="3"/>
  <c r="AJ55" i="3"/>
  <c r="AZ51" i="3"/>
  <c r="AJ53" i="3"/>
  <c r="AJ62" i="3"/>
  <c r="AJ74" i="3"/>
  <c r="O51" i="4"/>
  <c r="N78" i="4"/>
  <c r="M58" i="4"/>
  <c r="J78" i="4"/>
  <c r="D78" i="4"/>
  <c r="F78" i="4"/>
  <c r="C78" i="4"/>
  <c r="L78" i="4"/>
  <c r="E78" i="4"/>
  <c r="Q78" i="4"/>
  <c r="O65" i="4"/>
  <c r="X78" i="4"/>
  <c r="O58" i="4"/>
  <c r="K78" i="4"/>
  <c r="O70" i="4"/>
  <c r="M70" i="4"/>
  <c r="BM58" i="3"/>
  <c r="BO58" i="3"/>
  <c r="G51" i="3"/>
  <c r="AN70" i="3"/>
  <c r="AF51" i="3"/>
  <c r="AW58" i="3"/>
  <c r="BT58" i="3"/>
  <c r="BI70" i="3"/>
  <c r="BI51" i="3"/>
  <c r="BP51" i="3"/>
  <c r="BA51" i="3"/>
  <c r="BO51" i="3"/>
  <c r="H70" i="3"/>
  <c r="AC65" i="3"/>
  <c r="AF70" i="3"/>
  <c r="U51" i="3"/>
  <c r="N51" i="3"/>
  <c r="BG51" i="3"/>
  <c r="BU51" i="3"/>
  <c r="B51" i="3"/>
  <c r="BJ78" i="3"/>
  <c r="H58" i="3"/>
  <c r="AN58" i="3"/>
  <c r="AF58" i="3"/>
  <c r="C65" i="3"/>
  <c r="AG70" i="3"/>
  <c r="Q51" i="3"/>
  <c r="W65" i="3"/>
  <c r="BS70" i="3"/>
  <c r="AE78" i="3"/>
  <c r="AM58" i="3"/>
  <c r="X58" i="3"/>
  <c r="M70" i="3"/>
  <c r="AX58" i="3"/>
  <c r="H65" i="3"/>
  <c r="M58" i="3"/>
  <c r="Q58" i="3"/>
  <c r="V51" i="3"/>
  <c r="BM70" i="3"/>
  <c r="Z70" i="3"/>
  <c r="BM51" i="3"/>
  <c r="AB51" i="3"/>
  <c r="L70" i="3"/>
  <c r="BS58" i="3"/>
  <c r="AV58" i="3"/>
  <c r="I51" i="3"/>
  <c r="BL51" i="3"/>
  <c r="U65" i="3"/>
  <c r="G65" i="3"/>
  <c r="K58" i="3"/>
  <c r="G70" i="3"/>
  <c r="BO70" i="3"/>
  <c r="AC51" i="3"/>
  <c r="AG65" i="3"/>
  <c r="BG58" i="3"/>
  <c r="BP70" i="3"/>
  <c r="AZ58" i="3"/>
  <c r="AO65" i="3"/>
  <c r="K70" i="3"/>
  <c r="AP65" i="3"/>
  <c r="BU58" i="3"/>
  <c r="Z58" i="3"/>
  <c r="AO58" i="3"/>
  <c r="F51" i="3"/>
  <c r="O65" i="3"/>
  <c r="V58" i="3"/>
  <c r="G58" i="3"/>
  <c r="AV70" i="3"/>
  <c r="AB65" i="3"/>
  <c r="B65" i="3"/>
  <c r="AT78" i="3"/>
  <c r="AM70" i="3"/>
  <c r="P51" i="3"/>
  <c r="C51" i="3"/>
  <c r="X51" i="3"/>
  <c r="AM51" i="3"/>
  <c r="AZ70" i="3"/>
  <c r="AO51" i="3"/>
  <c r="BG70" i="3"/>
  <c r="AC70" i="3"/>
  <c r="AC58" i="3"/>
  <c r="BC58" i="3"/>
  <c r="B58" i="3"/>
  <c r="K65" i="3"/>
  <c r="I58" i="3"/>
  <c r="AB70" i="3"/>
  <c r="Z51" i="3"/>
  <c r="R51" i="3"/>
  <c r="W70" i="3"/>
  <c r="F65" i="3"/>
  <c r="AH78" i="3"/>
  <c r="I70" i="3"/>
  <c r="BU70" i="3"/>
  <c r="AB58" i="3"/>
  <c r="BL65" i="3"/>
  <c r="B70" i="3"/>
  <c r="U70" i="3"/>
  <c r="K51" i="3"/>
  <c r="BL58" i="3"/>
  <c r="X70" i="3"/>
  <c r="W58" i="3"/>
  <c r="O58" i="3"/>
  <c r="R58" i="3"/>
  <c r="BA70" i="3"/>
  <c r="X65" i="3"/>
  <c r="AP58" i="3"/>
  <c r="R65" i="3"/>
  <c r="BL70" i="3"/>
  <c r="P70" i="3"/>
  <c r="O51" i="3"/>
  <c r="AS65" i="3"/>
  <c r="AU65" i="3"/>
  <c r="AU51" i="3"/>
  <c r="V65" i="3"/>
  <c r="W51" i="3"/>
  <c r="AU70" i="3"/>
  <c r="BA58" i="3"/>
  <c r="AY65" i="3"/>
  <c r="AR51" i="3"/>
  <c r="C58" i="3"/>
  <c r="C70" i="3"/>
  <c r="P65" i="3"/>
  <c r="F58" i="3"/>
  <c r="F70" i="3"/>
  <c r="AR65" i="3"/>
  <c r="AU58" i="3"/>
  <c r="P58" i="3"/>
  <c r="AR70" i="3"/>
  <c r="AR58" i="3"/>
  <c r="AL78" i="3"/>
  <c r="BR78" i="3"/>
  <c r="AK78" i="3"/>
  <c r="BQ70" i="3" l="1"/>
  <c r="BQ65" i="3"/>
  <c r="BQ78" i="3" s="1"/>
  <c r="BQ51" i="3"/>
  <c r="AA65" i="3"/>
  <c r="M78" i="4"/>
  <c r="AA58" i="3"/>
  <c r="S78" i="3"/>
  <c r="R74" i="5"/>
  <c r="R54" i="5"/>
  <c r="AP51" i="3"/>
  <c r="AP78" i="3" s="1"/>
  <c r="AP70" i="3"/>
  <c r="D62" i="5"/>
  <c r="D60" i="5"/>
  <c r="AA70" i="3"/>
  <c r="D67" i="5"/>
  <c r="D75" i="5"/>
  <c r="D65" i="3"/>
  <c r="D55" i="5"/>
  <c r="R76" i="5"/>
  <c r="R62" i="5"/>
  <c r="AS58" i="3"/>
  <c r="R60" i="5"/>
  <c r="AY70" i="3"/>
  <c r="R61" i="5"/>
  <c r="R63" i="5"/>
  <c r="P68" i="5"/>
  <c r="T78" i="3"/>
  <c r="AY51" i="3"/>
  <c r="AA51" i="3"/>
  <c r="D70" i="3"/>
  <c r="D51" i="3"/>
  <c r="J58" i="3"/>
  <c r="AS51" i="3"/>
  <c r="AY58" i="3"/>
  <c r="J70" i="3"/>
  <c r="P63" i="5"/>
  <c r="P53" i="5"/>
  <c r="P60" i="5"/>
  <c r="P67" i="5"/>
  <c r="P76" i="5"/>
  <c r="AQ78" i="3"/>
  <c r="O76" i="5"/>
  <c r="P54" i="5"/>
  <c r="P73" i="5"/>
  <c r="P72" i="5"/>
  <c r="P61" i="5"/>
  <c r="P75" i="5"/>
  <c r="P74" i="5"/>
  <c r="AS70" i="3"/>
  <c r="P55" i="5"/>
  <c r="R55" i="5"/>
  <c r="R72" i="5"/>
  <c r="Y78" i="3"/>
  <c r="O73" i="5"/>
  <c r="R53" i="5"/>
  <c r="AI78" i="3"/>
  <c r="R67" i="5"/>
  <c r="R73" i="5"/>
  <c r="BH78" i="3"/>
  <c r="R68" i="5"/>
  <c r="B60" i="5"/>
  <c r="D54" i="5"/>
  <c r="D76" i="5"/>
  <c r="O68" i="5"/>
  <c r="D68" i="5"/>
  <c r="O54" i="5"/>
  <c r="D53" i="5"/>
  <c r="D74" i="5"/>
  <c r="O74" i="5"/>
  <c r="BN51" i="3"/>
  <c r="BE78" i="3"/>
  <c r="D61" i="5"/>
  <c r="D72" i="5"/>
  <c r="D73" i="5"/>
  <c r="O62" i="5"/>
  <c r="O55" i="5"/>
  <c r="O75" i="5"/>
  <c r="O72" i="5"/>
  <c r="O53" i="5"/>
  <c r="Q78" i="5"/>
  <c r="O60" i="5"/>
  <c r="O61" i="5"/>
  <c r="O67" i="5"/>
  <c r="BI78" i="3"/>
  <c r="B54" i="5"/>
  <c r="B76" i="5"/>
  <c r="B73" i="5"/>
  <c r="B68" i="5"/>
  <c r="E78" i="3"/>
  <c r="B53" i="5"/>
  <c r="B55" i="5"/>
  <c r="B74" i="5"/>
  <c r="BN70" i="3"/>
  <c r="AJ58" i="3"/>
  <c r="N78" i="3"/>
  <c r="AW78" i="3"/>
  <c r="B61" i="5"/>
  <c r="B62" i="5"/>
  <c r="BK78" i="3"/>
  <c r="N65" i="5"/>
  <c r="M78" i="3"/>
  <c r="B63" i="5"/>
  <c r="B67" i="5"/>
  <c r="N58" i="5"/>
  <c r="T51" i="5"/>
  <c r="BD78" i="3"/>
  <c r="F65" i="5"/>
  <c r="Y65" i="5"/>
  <c r="B72" i="5"/>
  <c r="X51" i="5"/>
  <c r="H65" i="5"/>
  <c r="L58" i="5"/>
  <c r="AD51" i="3"/>
  <c r="E58" i="5"/>
  <c r="H58" i="5"/>
  <c r="V58" i="5"/>
  <c r="E65" i="5"/>
  <c r="L65" i="5"/>
  <c r="V51" i="5"/>
  <c r="C51" i="5"/>
  <c r="BC78" i="3"/>
  <c r="AN78" i="3"/>
  <c r="K53" i="5"/>
  <c r="K74" i="5"/>
  <c r="K55" i="5"/>
  <c r="K68" i="5"/>
  <c r="K54" i="5"/>
  <c r="K62" i="5"/>
  <c r="K75" i="5"/>
  <c r="K61" i="5"/>
  <c r="K63" i="5"/>
  <c r="K76" i="5"/>
  <c r="K60" i="5"/>
  <c r="K72" i="5"/>
  <c r="K73" i="5"/>
  <c r="K67" i="5"/>
  <c r="U78" i="5"/>
  <c r="G51" i="5"/>
  <c r="L51" i="5"/>
  <c r="BN65" i="3"/>
  <c r="BB65" i="3"/>
  <c r="F51" i="5"/>
  <c r="W68" i="5"/>
  <c r="W56" i="5"/>
  <c r="W63" i="5"/>
  <c r="W74" i="5"/>
  <c r="W67" i="5"/>
  <c r="W75" i="5"/>
  <c r="W62" i="5"/>
  <c r="W76" i="5"/>
  <c r="W60" i="5"/>
  <c r="W72" i="5"/>
  <c r="W54" i="5"/>
  <c r="W73" i="5"/>
  <c r="W53" i="5"/>
  <c r="W61" i="5"/>
  <c r="W55" i="5"/>
  <c r="X58" i="5"/>
  <c r="T70" i="5"/>
  <c r="BB70" i="3"/>
  <c r="F70" i="5"/>
  <c r="AJ70" i="3"/>
  <c r="Y58" i="5"/>
  <c r="X70" i="5"/>
  <c r="C58" i="5"/>
  <c r="BN58" i="3"/>
  <c r="BB51" i="3"/>
  <c r="M72" i="5"/>
  <c r="M73" i="5"/>
  <c r="M67" i="5"/>
  <c r="M74" i="5"/>
  <c r="M62" i="5"/>
  <c r="M75" i="5"/>
  <c r="M55" i="5"/>
  <c r="M53" i="5"/>
  <c r="M60" i="5"/>
  <c r="M76" i="5"/>
  <c r="M54" i="5"/>
  <c r="M63" i="5"/>
  <c r="M61" i="5"/>
  <c r="M68" i="5"/>
  <c r="H51" i="5"/>
  <c r="Y70" i="5"/>
  <c r="AD70" i="3"/>
  <c r="V70" i="5"/>
  <c r="E51" i="5"/>
  <c r="T65" i="5"/>
  <c r="G58" i="5"/>
  <c r="C65" i="5"/>
  <c r="S60" i="5"/>
  <c r="S76" i="5"/>
  <c r="S63" i="5"/>
  <c r="S68" i="5"/>
  <c r="S53" i="5"/>
  <c r="S72" i="5"/>
  <c r="S61" i="5"/>
  <c r="S73" i="5"/>
  <c r="S67" i="5"/>
  <c r="S74" i="5"/>
  <c r="S55" i="5"/>
  <c r="S75" i="5"/>
  <c r="S54" i="5"/>
  <c r="S62" i="5"/>
  <c r="BT78" i="3"/>
  <c r="L78" i="3"/>
  <c r="Y51" i="5"/>
  <c r="AD58" i="3"/>
  <c r="V65" i="5"/>
  <c r="E70" i="5"/>
  <c r="G70" i="5"/>
  <c r="H70" i="5"/>
  <c r="BB58" i="3"/>
  <c r="F58" i="5"/>
  <c r="J68" i="5"/>
  <c r="J53" i="5"/>
  <c r="J62" i="5"/>
  <c r="J74" i="5"/>
  <c r="J67" i="5"/>
  <c r="J63" i="5"/>
  <c r="J60" i="5"/>
  <c r="J75" i="5"/>
  <c r="J54" i="5"/>
  <c r="J73" i="5"/>
  <c r="J61" i="5"/>
  <c r="J76" i="5"/>
  <c r="J55" i="5"/>
  <c r="J72" i="5"/>
  <c r="AV78" i="3"/>
  <c r="AX78" i="3"/>
  <c r="AF78" i="3"/>
  <c r="AD65" i="3"/>
  <c r="N51" i="5"/>
  <c r="N70" i="5"/>
  <c r="X65" i="5"/>
  <c r="T58" i="5"/>
  <c r="G65" i="5"/>
  <c r="C70" i="5"/>
  <c r="L70" i="5"/>
  <c r="O78" i="4"/>
  <c r="BS78" i="3"/>
  <c r="H78" i="3"/>
  <c r="BM78" i="3"/>
  <c r="BO78" i="3"/>
  <c r="U78" i="3"/>
  <c r="BP78" i="3"/>
  <c r="AJ51" i="3"/>
  <c r="AG78" i="3"/>
  <c r="G78" i="3"/>
  <c r="BG78" i="3"/>
  <c r="Q78" i="3"/>
  <c r="AZ78" i="3"/>
  <c r="AO78" i="3"/>
  <c r="I78" i="3"/>
  <c r="V78" i="3"/>
  <c r="Z78" i="3"/>
  <c r="AM78" i="3"/>
  <c r="BU78" i="3"/>
  <c r="AC78" i="3"/>
  <c r="AB78" i="3"/>
  <c r="R78" i="3"/>
  <c r="B78" i="3"/>
  <c r="O78" i="3"/>
  <c r="BL78" i="3"/>
  <c r="X78" i="3"/>
  <c r="K78" i="3"/>
  <c r="BA78" i="3"/>
  <c r="AU78" i="3"/>
  <c r="W78" i="3"/>
  <c r="F78" i="3"/>
  <c r="P78" i="3"/>
  <c r="C78" i="3"/>
  <c r="AR78" i="3"/>
  <c r="O65" i="5" l="1"/>
  <c r="J78" i="3"/>
  <c r="AA78" i="3"/>
  <c r="AS78" i="3"/>
  <c r="D51" i="5"/>
  <c r="R58" i="5"/>
  <c r="P58" i="5"/>
  <c r="R51" i="5"/>
  <c r="P65" i="5"/>
  <c r="D78" i="3"/>
  <c r="O58" i="5"/>
  <c r="D58" i="5"/>
  <c r="D65" i="5"/>
  <c r="R65" i="5"/>
  <c r="AY78" i="3"/>
  <c r="P70" i="5"/>
  <c r="AJ78" i="3"/>
  <c r="R70" i="5"/>
  <c r="P51" i="5"/>
  <c r="O51" i="5"/>
  <c r="D70" i="5"/>
  <c r="B51" i="5"/>
  <c r="O70" i="5"/>
  <c r="B70" i="5"/>
  <c r="B65" i="5"/>
  <c r="E78" i="5"/>
  <c r="T78" i="5"/>
  <c r="BN78" i="3"/>
  <c r="V78" i="5"/>
  <c r="M58" i="5"/>
  <c r="W65" i="5"/>
  <c r="B58" i="5"/>
  <c r="W70" i="5"/>
  <c r="Y78" i="5"/>
  <c r="AD78" i="3"/>
  <c r="K58" i="5"/>
  <c r="J58" i="5"/>
  <c r="M70" i="5"/>
  <c r="W51" i="5"/>
  <c r="G78" i="5"/>
  <c r="H78" i="5"/>
  <c r="N78" i="5"/>
  <c r="L78" i="5"/>
  <c r="K65" i="5"/>
  <c r="S70" i="5"/>
  <c r="BB78" i="3"/>
  <c r="J51" i="5"/>
  <c r="S51" i="5"/>
  <c r="K51" i="5"/>
  <c r="X78" i="5"/>
  <c r="F78" i="5"/>
  <c r="W58" i="5"/>
  <c r="J70" i="5"/>
  <c r="S65" i="5"/>
  <c r="S58" i="5"/>
  <c r="M65" i="5"/>
  <c r="J65" i="5"/>
  <c r="K70" i="5"/>
  <c r="C78" i="5"/>
  <c r="M51" i="5"/>
  <c r="R78" i="5" l="1"/>
  <c r="D78" i="5"/>
  <c r="O78" i="5"/>
  <c r="P78" i="5"/>
  <c r="B78" i="5"/>
  <c r="M78" i="5"/>
  <c r="K78" i="5"/>
  <c r="W78" i="5"/>
  <c r="J78" i="5"/>
  <c r="S78" i="5"/>
</calcChain>
</file>

<file path=xl/sharedStrings.xml><?xml version="1.0" encoding="utf-8"?>
<sst xmlns="http://schemas.openxmlformats.org/spreadsheetml/2006/main" count="511" uniqueCount="234">
  <si>
    <t xml:space="preserve"> </t>
  </si>
  <si>
    <t xml:space="preserve">                                                                                            </t>
  </si>
  <si>
    <t xml:space="preserve">     A. Equipements publics</t>
  </si>
  <si>
    <t xml:space="preserve">      1. Transport</t>
  </si>
  <si>
    <t xml:space="preserve">     B. Secteurs productifs</t>
  </si>
  <si>
    <t xml:space="preserve">      1. Agriculture et Elevage</t>
  </si>
  <si>
    <t xml:space="preserve">      2. Sylviculture</t>
  </si>
  <si>
    <t xml:space="preserve">     C. Secteur social</t>
  </si>
  <si>
    <t xml:space="preserve">      1. Education</t>
  </si>
  <si>
    <t xml:space="preserve">      D. Divers</t>
  </si>
  <si>
    <t xml:space="preserve">      1. Balance des paiements</t>
  </si>
  <si>
    <t xml:space="preserve">      2. Assistance technique</t>
  </si>
  <si>
    <t xml:space="preserve">      3. Gestion des entreprises publiques</t>
  </si>
  <si>
    <t>-</t>
  </si>
  <si>
    <t xml:space="preserve">      2. Télécommunications</t>
  </si>
  <si>
    <t xml:space="preserve">    TOTAL</t>
  </si>
  <si>
    <t>TOTAL</t>
  </si>
  <si>
    <t xml:space="preserve">      2. Infrastructures </t>
  </si>
  <si>
    <t>Avril 2007</t>
  </si>
  <si>
    <t>Octobre 2007</t>
  </si>
  <si>
    <t xml:space="preserve">            III.8</t>
  </si>
  <si>
    <t>Novembre 2007</t>
  </si>
  <si>
    <t>Février 2008</t>
  </si>
  <si>
    <t>Mars 2008</t>
  </si>
  <si>
    <t>Août 2008</t>
  </si>
  <si>
    <t>Septembre 2008</t>
  </si>
  <si>
    <t>Octobre 2008</t>
  </si>
  <si>
    <t>Novembre 2008</t>
  </si>
  <si>
    <t xml:space="preserve">                 III.8</t>
  </si>
  <si>
    <t>Février o9</t>
  </si>
  <si>
    <t xml:space="preserve">                    III.8</t>
  </si>
  <si>
    <t>Mai o9</t>
  </si>
  <si>
    <t>Juillet 09</t>
  </si>
  <si>
    <t>Août 09</t>
  </si>
  <si>
    <t>Octobre 09</t>
  </si>
  <si>
    <t>Janvier 10</t>
  </si>
  <si>
    <t>Mars 2010</t>
  </si>
  <si>
    <t>Avril 2010</t>
  </si>
  <si>
    <t>Mai 2010</t>
  </si>
  <si>
    <t>III.8</t>
  </si>
  <si>
    <t>Octobre 2010</t>
  </si>
  <si>
    <t>Novembre 2010</t>
  </si>
  <si>
    <t>Janvier 2011</t>
  </si>
  <si>
    <t>Février 2011</t>
  </si>
  <si>
    <t>Mars 2011</t>
  </si>
  <si>
    <t>Avril 2011</t>
  </si>
  <si>
    <t>Mai 2011</t>
  </si>
  <si>
    <t>Juin 2011</t>
  </si>
  <si>
    <t>Juillet 2011</t>
  </si>
  <si>
    <t>Août 2011</t>
  </si>
  <si>
    <t>Septembre 2011</t>
  </si>
  <si>
    <t>Octobre 2011</t>
  </si>
  <si>
    <t>Novembre 2011</t>
  </si>
  <si>
    <t xml:space="preserve">                   III.7</t>
  </si>
  <si>
    <t>Janvier 2012</t>
  </si>
  <si>
    <t xml:space="preserve">                              -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</si>
  <si>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</si>
  <si>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</si>
  <si>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</si>
  <si>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</si>
  <si>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</si>
  <si>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</si>
  <si>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</si>
  <si>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</si>
  <si>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</si>
  <si>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</si>
  <si>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Janvier 2013</t>
  </si>
  <si>
    <t>Février 2013</t>
  </si>
  <si>
    <t>Mars 2013</t>
  </si>
  <si>
    <t>Mai 2013</t>
  </si>
  <si>
    <t>Juin 2013</t>
  </si>
  <si>
    <t>Juillet 2013</t>
  </si>
  <si>
    <t>Août 2013</t>
  </si>
  <si>
    <t xml:space="preserve"> DETTE PUBLIQUE EXTERIEURE PAR SECTEURS ECONOMIQUES (en %) </t>
  </si>
  <si>
    <t>Septembre 2013</t>
  </si>
  <si>
    <t>Octobre 2013</t>
  </si>
  <si>
    <t>Novembre 2013</t>
  </si>
  <si>
    <t xml:space="preserve"> janvier 2014</t>
  </si>
  <si>
    <t xml:space="preserve">  III.8</t>
  </si>
  <si>
    <t xml:space="preserve"> Mars 2014</t>
  </si>
  <si>
    <t xml:space="preserve"> Mai 2014</t>
  </si>
  <si>
    <t xml:space="preserve"> Juin 2014</t>
  </si>
  <si>
    <t xml:space="preserve"> Juillet 2014</t>
  </si>
  <si>
    <t xml:space="preserve"> Août 2014</t>
  </si>
  <si>
    <t xml:space="preserve"> Septembre 2014</t>
  </si>
  <si>
    <t xml:space="preserve"> Octobre 2014</t>
  </si>
  <si>
    <t xml:space="preserve"> Novembre 2014</t>
  </si>
  <si>
    <t>Décembre 2013</t>
  </si>
  <si>
    <t xml:space="preserve"> Décembre 2014</t>
  </si>
  <si>
    <t xml:space="preserve"> Janvier 2015</t>
  </si>
  <si>
    <t xml:space="preserve"> Février 2015</t>
  </si>
  <si>
    <t>Février 2014</t>
  </si>
  <si>
    <t xml:space="preserve"> Mars 2015</t>
  </si>
  <si>
    <t xml:space="preserve"> Avril 2015</t>
  </si>
  <si>
    <t xml:space="preserve"> Mai 2015</t>
  </si>
  <si>
    <t xml:space="preserve"> Juin 2015</t>
  </si>
  <si>
    <t xml:space="preserve"> Juillet 2015</t>
  </si>
  <si>
    <t xml:space="preserve"> Août 2015</t>
  </si>
  <si>
    <t xml:space="preserve"> Septembre 2015</t>
  </si>
  <si>
    <t xml:space="preserve"> Octobre 2015</t>
  </si>
  <si>
    <t xml:space="preserve"> Novembre 2015</t>
  </si>
  <si>
    <t>Décembre 2015</t>
  </si>
  <si>
    <t>Janvier 2016</t>
  </si>
  <si>
    <t xml:space="preserve"> Février 2016</t>
  </si>
  <si>
    <t xml:space="preserve"> Mars 2016</t>
  </si>
  <si>
    <t xml:space="preserve"> Avril 2016</t>
  </si>
  <si>
    <t xml:space="preserve">      2. Autres</t>
  </si>
  <si>
    <t xml:space="preserve">      2. Industrie</t>
  </si>
  <si>
    <t xml:space="preserve">      3. Mines et Energie</t>
  </si>
  <si>
    <t xml:space="preserve">         Santé</t>
  </si>
  <si>
    <t xml:space="preserve">      1. Etudes des projets</t>
  </si>
  <si>
    <t>Sources: BRB et Ministère des Finances, du Budget et de la Privatisation</t>
  </si>
  <si>
    <t xml:space="preserve"> Mai 2016</t>
  </si>
  <si>
    <t xml:space="preserve"> Juin 2016</t>
  </si>
  <si>
    <t xml:space="preserve">      4.Divers</t>
  </si>
  <si>
    <t xml:space="preserve">      3. Infrastructures urbaines</t>
  </si>
  <si>
    <t xml:space="preserve"> Juillet 2016</t>
  </si>
  <si>
    <t xml:space="preserve"> Août 2016</t>
  </si>
  <si>
    <t xml:space="preserve"> septembre 2016</t>
  </si>
  <si>
    <t xml:space="preserve"> Octobre 2016</t>
  </si>
  <si>
    <t xml:space="preserve"> Novembre 2016</t>
  </si>
  <si>
    <t xml:space="preserve"> Décembre 2016</t>
  </si>
  <si>
    <t>Excel File Name:</t>
  </si>
  <si>
    <t>Available from Web Page:</t>
  </si>
  <si>
    <t>http://www.brb.bi/?q=fr/content/finances-publiques</t>
  </si>
  <si>
    <t>Return to the contents</t>
  </si>
  <si>
    <t xml:space="preserve">                                                                                       EVOLUTION OF EXTERNAL PUBLIC DEBT BY  ECONOMIC SECTOR (in millions of BIF)</t>
  </si>
  <si>
    <t xml:space="preserve">                                            Period</t>
  </si>
  <si>
    <t xml:space="preserve">  I.  DIRECT DEBT</t>
  </si>
  <si>
    <r>
      <t xml:space="preserve">     </t>
    </r>
    <r>
      <rPr>
        <b/>
        <sz val="12"/>
        <rFont val="Calibri"/>
        <family val="2"/>
        <scheme val="minor"/>
      </rPr>
      <t>A. Public equipements</t>
    </r>
  </si>
  <si>
    <t xml:space="preserve">         a) Road</t>
  </si>
  <si>
    <t xml:space="preserve">         b) Airport et port</t>
  </si>
  <si>
    <t xml:space="preserve">      3.Miscellaneous</t>
  </si>
  <si>
    <r>
      <t xml:space="preserve">     </t>
    </r>
    <r>
      <rPr>
        <b/>
        <sz val="12"/>
        <rFont val="Calibri"/>
        <family val="2"/>
        <scheme val="minor"/>
      </rPr>
      <t>B. Productive sector</t>
    </r>
  </si>
  <si>
    <t xml:space="preserve">      1. Farming and ranching</t>
  </si>
  <si>
    <t xml:space="preserve">      2. Forestly</t>
  </si>
  <si>
    <t xml:space="preserve">      3. Industry</t>
  </si>
  <si>
    <t xml:space="preserve">     4. Mining and energy</t>
  </si>
  <si>
    <t xml:space="preserve">     C. Social sector</t>
  </si>
  <si>
    <t xml:space="preserve">      2. Health</t>
  </si>
  <si>
    <t xml:space="preserve">      1. Balance of payements</t>
  </si>
  <si>
    <t xml:space="preserve">      2. Technical assistance </t>
  </si>
  <si>
    <t xml:space="preserve">      3. Management of public enterprises</t>
  </si>
  <si>
    <t xml:space="preserve"> II. RETROCEDEDED DEBT</t>
  </si>
  <si>
    <t xml:space="preserve">     A.  Public equipments</t>
  </si>
  <si>
    <t xml:space="preserve">      1. Telecommunications</t>
  </si>
  <si>
    <t xml:space="preserve">     B. Productive sector</t>
  </si>
  <si>
    <t xml:space="preserve">      2. Fishing</t>
  </si>
  <si>
    <t xml:space="preserve">      4. Energy</t>
  </si>
  <si>
    <t xml:space="preserve">     A. Public equipements</t>
  </si>
  <si>
    <t xml:space="preserve">      3. Agribusiness</t>
  </si>
  <si>
    <t xml:space="preserve">      4. Studies of the projets</t>
  </si>
  <si>
    <t xml:space="preserve">       5. Others</t>
  </si>
  <si>
    <t>Evolution of External Public Debt by  economic sector</t>
  </si>
  <si>
    <t>Click in this sheet to see data</t>
  </si>
  <si>
    <t>Sheet's name</t>
  </si>
  <si>
    <t>Description of data</t>
  </si>
  <si>
    <t>Frequency</t>
  </si>
  <si>
    <t xml:space="preserve">The most recent data </t>
  </si>
  <si>
    <t>Monthly</t>
  </si>
  <si>
    <t>Quarterly</t>
  </si>
  <si>
    <t>Annual</t>
  </si>
  <si>
    <t>Monthly Evolution of External Public Debt by economic sector</t>
  </si>
  <si>
    <t>Quarterly Evolution of External Public Debt by economic sector</t>
  </si>
  <si>
    <t>Annual Evolution of External Public Debt by economic sector</t>
  </si>
  <si>
    <t>Publication date</t>
  </si>
  <si>
    <t>Evolution of External Public Debt by economic sector.xls</t>
  </si>
  <si>
    <t>I. DIRECT DEBT</t>
  </si>
  <si>
    <t xml:space="preserve"> II. RETROCEDED DEBT</t>
  </si>
  <si>
    <t xml:space="preserve">      D. Miscellaneous</t>
  </si>
  <si>
    <t>Evolution of the external debt by economic sector discribes the allocation of the external credits by economic sectors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</si>
  <si>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</si>
  <si>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</si>
  <si>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</si>
  <si>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</si>
  <si>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CONTENTS</t>
  </si>
  <si>
    <t>Previous publication date</t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</si>
  <si>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2011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</si>
  <si>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2011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</si>
  <si>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2011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</si>
  <si>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2011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</si>
  <si>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2012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</si>
  <si>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2012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</si>
  <si>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2012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</si>
  <si>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2012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</si>
  <si>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2013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</si>
  <si>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2013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</si>
  <si>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2013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</si>
  <si>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2013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</si>
  <si>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2014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</si>
  <si>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2014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</si>
  <si>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2014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</si>
  <si>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2014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</si>
  <si>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2015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</si>
  <si>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2015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</si>
  <si>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2015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</si>
  <si>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2015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</si>
  <si>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2016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</si>
  <si>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2016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</si>
  <si>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2016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</si>
  <si>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2016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</si>
  <si>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2017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</si>
  <si>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2017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</si>
  <si>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2017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</si>
  <si>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2017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</si>
  <si>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2018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</si>
  <si>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2018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</si>
  <si>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2018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</si>
  <si>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2018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</si>
  <si>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2019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</si>
  <si>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2019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</si>
  <si>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2019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</si>
  <si>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2019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</si>
  <si>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2020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</si>
  <si>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2020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</si>
  <si>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2020</t>
    </r>
  </si>
  <si>
    <r>
      <t>4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2020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</si>
  <si>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2021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</si>
  <si>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2021</t>
    </r>
  </si>
  <si>
    <r>
      <t>3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2021</t>
    </r>
  </si>
  <si>
    <r>
      <t>4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2021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</si>
  <si>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2022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</si>
  <si>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2022</t>
    </r>
  </si>
  <si>
    <r>
      <t>4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2022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</si>
  <si>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2023</t>
    </r>
  </si>
  <si>
    <r>
      <t>2</t>
    </r>
    <r>
      <rPr>
        <b/>
        <vertAlign val="superscript"/>
        <sz val="14"/>
        <rFont val="Calibri"/>
        <family val="2"/>
        <scheme val="minor"/>
      </rPr>
      <t>nd</t>
    </r>
    <r>
      <rPr>
        <b/>
        <sz val="14"/>
        <rFont val="Calibri"/>
        <family val="2"/>
        <scheme val="minor"/>
      </rPr>
      <t xml:space="preserve"> Quarterly 2023</t>
    </r>
  </si>
  <si>
    <t>Sources: BRB and Ministry of Finance, Budget and Economic Planning</t>
  </si>
  <si>
    <r>
      <t>3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2023</t>
    </r>
  </si>
  <si>
    <r>
      <t>3</t>
    </r>
    <r>
      <rPr>
        <b/>
        <vertAlign val="superscript"/>
        <sz val="14"/>
        <rFont val="Calibri"/>
        <family val="2"/>
        <scheme val="minor"/>
      </rPr>
      <t>th</t>
    </r>
    <r>
      <rPr>
        <b/>
        <sz val="14"/>
        <rFont val="Calibri"/>
        <family val="2"/>
        <scheme val="minor"/>
      </rPr>
      <t xml:space="preserve"> Quarterly 2022</t>
    </r>
  </si>
  <si>
    <t>2023</t>
  </si>
  <si>
    <r>
      <t>4</t>
    </r>
    <r>
      <rPr>
        <b/>
        <vertAlign val="superscript"/>
        <sz val="14"/>
        <rFont val="Calibri"/>
        <family val="2"/>
        <scheme val="minor"/>
      </rPr>
      <t>rd</t>
    </r>
    <r>
      <rPr>
        <b/>
        <sz val="14"/>
        <rFont val="Calibri"/>
        <family val="2"/>
        <scheme val="minor"/>
      </rPr>
      <t xml:space="preserve"> Quarterly 2023</t>
    </r>
  </si>
  <si>
    <r>
      <t>1</t>
    </r>
    <r>
      <rPr>
        <b/>
        <vertAlign val="superscript"/>
        <sz val="14"/>
        <rFont val="Calibri"/>
        <family val="2"/>
        <scheme val="minor"/>
      </rPr>
      <t>st</t>
    </r>
    <r>
      <rPr>
        <b/>
        <sz val="14"/>
        <rFont val="Calibri"/>
        <family val="2"/>
        <scheme val="minor"/>
      </rPr>
      <t xml:space="preserve"> Quarterly 2024</t>
    </r>
  </si>
  <si>
    <t>March-2024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</si>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</sst>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\ _F_-;\-* #,##0.00\ _F_-;_-* &quot;-&quot;??\ _F_-;_-@_-"/>
    <numFmt numFmtId="165" formatCode="#,##0_);\(#,##0\)"/>
    <numFmt numFmtId="166" formatCode="#,##0.0_);\(#,##0.0\)"/>
    <numFmt numFmtId="167" formatCode="#,##0.0"/>
    <numFmt numFmtId="168" formatCode="_ * #,##0.0_ ;_ * \-#,##0.0_ ;_ * &quot;-&quot;??_ ;_ @_ "/>
    <numFmt numFmtId="169" formatCode="[$-409]mmmm\-yy;@"/>
    <numFmt numFmtId="170" formatCode="[$-409]dd\-mmm\-yy;@"/>
    <numFmt numFmtId="171" formatCode="#,##0.0000000000_);\(#,##0.0000000000\)"/>
  </numFmts>
  <fonts count="19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2"/>
      <color rgb="FF0070C0"/>
      <name val="Garamond"/>
      <family val="1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Garamond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6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8">
    <xf numFmtId="166" fontId="0" fillId="0" borderId="0" xfId="0"/>
    <xf numFmtId="166" fontId="4" fillId="0" borderId="0" xfId="0" applyFont="1"/>
    <xf numFmtId="166" fontId="4" fillId="0" borderId="0" xfId="0" applyFont="1" applyBorder="1"/>
    <xf numFmtId="166" fontId="4" fillId="0" borderId="1" xfId="0" applyFont="1" applyBorder="1"/>
    <xf numFmtId="166" fontId="4" fillId="0" borderId="3" xfId="0" applyFont="1" applyBorder="1"/>
    <xf numFmtId="166" fontId="4" fillId="0" borderId="4" xfId="0" applyFont="1" applyBorder="1"/>
    <xf numFmtId="166" fontId="4" fillId="0" borderId="6" xfId="0" applyFont="1" applyBorder="1"/>
    <xf numFmtId="166" fontId="4" fillId="0" borderId="7" xfId="0" applyFont="1" applyBorder="1"/>
    <xf numFmtId="166" fontId="4" fillId="0" borderId="8" xfId="0" applyFont="1" applyBorder="1"/>
    <xf numFmtId="166" fontId="4" fillId="0" borderId="8" xfId="0" applyFont="1" applyBorder="1" applyAlignment="1">
      <alignment horizontal="left"/>
    </xf>
    <xf numFmtId="166" fontId="4" fillId="0" borderId="6" xfId="0" applyFont="1" applyBorder="1" applyAlignment="1">
      <alignment horizontal="left"/>
    </xf>
    <xf numFmtId="166" fontId="4" fillId="0" borderId="7" xfId="0" applyFont="1" applyBorder="1" applyAlignment="1">
      <alignment horizontal="left"/>
    </xf>
    <xf numFmtId="166" fontId="4" fillId="0" borderId="9" xfId="0" applyFont="1" applyBorder="1"/>
    <xf numFmtId="166" fontId="4" fillId="0" borderId="10" xfId="0" applyFont="1" applyBorder="1"/>
    <xf numFmtId="166" fontId="4" fillId="0" borderId="11" xfId="0" applyFont="1" applyBorder="1"/>
    <xf numFmtId="1" fontId="4" fillId="0" borderId="8" xfId="0" applyNumberFormat="1" applyFont="1" applyFill="1" applyBorder="1" applyAlignment="1">
      <alignment horizontal="right"/>
    </xf>
    <xf numFmtId="1" fontId="4" fillId="0" borderId="7" xfId="0" quotePrefix="1" applyNumberFormat="1" applyFont="1" applyFill="1" applyBorder="1" applyAlignment="1">
      <alignment horizontal="right"/>
    </xf>
    <xf numFmtId="165" fontId="4" fillId="0" borderId="7" xfId="0" quotePrefix="1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5" fontId="4" fillId="0" borderId="8" xfId="0" quotePrefix="1" applyNumberFormat="1" applyFont="1" applyFill="1" applyBorder="1" applyAlignment="1">
      <alignment horizontal="right"/>
    </xf>
    <xf numFmtId="165" fontId="4" fillId="0" borderId="7" xfId="0" quotePrefix="1" applyNumberFormat="1" applyFont="1" applyFill="1" applyBorder="1" applyAlignment="1">
      <alignment horizontal="center"/>
    </xf>
    <xf numFmtId="166" fontId="4" fillId="0" borderId="7" xfId="0" applyFont="1" applyFill="1" applyBorder="1" applyAlignment="1">
      <alignment horizontal="right"/>
    </xf>
    <xf numFmtId="166" fontId="4" fillId="0" borderId="8" xfId="0" applyFont="1" applyFill="1" applyBorder="1"/>
    <xf numFmtId="166" fontId="4" fillId="0" borderId="7" xfId="0" applyFont="1" applyFill="1" applyBorder="1"/>
    <xf numFmtId="166" fontId="4" fillId="0" borderId="5" xfId="0" applyNumberFormat="1" applyFont="1" applyBorder="1" applyProtection="1"/>
    <xf numFmtId="166" fontId="4" fillId="0" borderId="2" xfId="0" applyNumberFormat="1" applyFont="1" applyBorder="1" applyProtection="1"/>
    <xf numFmtId="166" fontId="4" fillId="0" borderId="7" xfId="0" applyFont="1" applyFill="1" applyBorder="1" applyAlignment="1">
      <alignment horizontal="center"/>
    </xf>
    <xf numFmtId="166" fontId="4" fillId="0" borderId="0" xfId="0" applyFont="1" applyFill="1" applyBorder="1" applyAlignment="1">
      <alignment horizontal="center"/>
    </xf>
    <xf numFmtId="166" fontId="4" fillId="0" borderId="6" xfId="0" applyFont="1" applyFill="1" applyBorder="1" applyAlignment="1">
      <alignment horizontal="center"/>
    </xf>
    <xf numFmtId="1" fontId="4" fillId="0" borderId="8" xfId="0" quotePrefix="1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66" fontId="5" fillId="0" borderId="7" xfId="0" applyFont="1" applyBorder="1"/>
    <xf numFmtId="166" fontId="4" fillId="0" borderId="10" xfId="0" applyNumberFormat="1" applyFont="1" applyBorder="1" applyProtection="1"/>
    <xf numFmtId="168" fontId="3" fillId="0" borderId="0" xfId="1" applyNumberFormat="1" applyFont="1" applyBorder="1" applyAlignment="1">
      <alignment horizontal="right"/>
    </xf>
    <xf numFmtId="168" fontId="3" fillId="0" borderId="8" xfId="1" applyNumberFormat="1" applyFont="1" applyBorder="1" applyAlignment="1">
      <alignment horizontal="right"/>
    </xf>
    <xf numFmtId="168" fontId="3" fillId="0" borderId="7" xfId="1" applyNumberFormat="1" applyFont="1" applyBorder="1" applyAlignment="1">
      <alignment horizontal="right"/>
    </xf>
    <xf numFmtId="168" fontId="3" fillId="0" borderId="6" xfId="1" applyNumberFormat="1" applyFont="1" applyBorder="1" applyAlignment="1">
      <alignment horizontal="right"/>
    </xf>
    <xf numFmtId="166" fontId="4" fillId="0" borderId="13" xfId="0" applyFont="1" applyBorder="1"/>
    <xf numFmtId="166" fontId="4" fillId="0" borderId="14" xfId="0" applyFont="1" applyBorder="1"/>
    <xf numFmtId="166" fontId="4" fillId="0" borderId="0" xfId="0" applyFont="1" applyBorder="1" applyAlignment="1"/>
    <xf numFmtId="166" fontId="4" fillId="0" borderId="6" xfId="0" applyFont="1" applyBorder="1" applyAlignment="1"/>
    <xf numFmtId="166" fontId="4" fillId="0" borderId="15" xfId="0" applyFont="1" applyBorder="1" applyAlignment="1">
      <alignment horizontal="left"/>
    </xf>
    <xf numFmtId="168" fontId="3" fillId="0" borderId="13" xfId="1" applyNumberFormat="1" applyFont="1" applyBorder="1" applyAlignment="1">
      <alignment horizontal="right"/>
    </xf>
    <xf numFmtId="166" fontId="4" fillId="0" borderId="13" xfId="0" applyFont="1" applyBorder="1" applyAlignment="1"/>
    <xf numFmtId="166" fontId="5" fillId="0" borderId="16" xfId="0" applyFont="1" applyBorder="1"/>
    <xf numFmtId="166" fontId="4" fillId="0" borderId="12" xfId="0" applyFont="1" applyBorder="1"/>
    <xf numFmtId="166" fontId="5" fillId="0" borderId="8" xfId="0" applyFont="1" applyBorder="1"/>
    <xf numFmtId="166" fontId="5" fillId="0" borderId="13" xfId="0" applyFont="1" applyBorder="1"/>
    <xf numFmtId="166" fontId="5" fillId="0" borderId="5" xfId="0" applyFont="1" applyBorder="1"/>
    <xf numFmtId="166" fontId="4" fillId="0" borderId="0" xfId="0" applyFont="1" applyBorder="1" applyAlignment="1">
      <alignment horizontal="fill"/>
    </xf>
    <xf numFmtId="165" fontId="4" fillId="0" borderId="8" xfId="0" quotePrefix="1" applyNumberFormat="1" applyFont="1" applyFill="1" applyBorder="1" applyAlignment="1">
      <alignment horizontal="center"/>
    </xf>
    <xf numFmtId="166" fontId="4" fillId="0" borderId="18" xfId="0" applyFont="1" applyBorder="1"/>
    <xf numFmtId="166" fontId="4" fillId="0" borderId="19" xfId="0" applyFont="1" applyBorder="1" applyAlignment="1">
      <alignment horizontal="center"/>
    </xf>
    <xf numFmtId="166" fontId="4" fillId="0" borderId="19" xfId="0" applyFont="1" applyBorder="1" applyAlignment="1">
      <alignment horizontal="right"/>
    </xf>
    <xf numFmtId="166" fontId="4" fillId="0" borderId="19" xfId="0" applyFont="1" applyBorder="1"/>
    <xf numFmtId="166" fontId="4" fillId="0" borderId="19" xfId="0" applyFont="1" applyBorder="1" applyAlignment="1"/>
    <xf numFmtId="166" fontId="4" fillId="0" borderId="22" xfId="0" applyFont="1" applyBorder="1"/>
    <xf numFmtId="166" fontId="4" fillId="0" borderId="23" xfId="0" applyFont="1" applyBorder="1"/>
    <xf numFmtId="166" fontId="4" fillId="0" borderId="24" xfId="0" applyFont="1" applyBorder="1"/>
    <xf numFmtId="166" fontId="4" fillId="0" borderId="25" xfId="0" applyFont="1" applyBorder="1"/>
    <xf numFmtId="166" fontId="4" fillId="0" borderId="26" xfId="0" applyFont="1" applyBorder="1"/>
    <xf numFmtId="166" fontId="4" fillId="0" borderId="24" xfId="0" applyFont="1" applyBorder="1" applyAlignment="1">
      <alignment horizontal="right"/>
    </xf>
    <xf numFmtId="166" fontId="4" fillId="0" borderId="20" xfId="0" applyFont="1" applyBorder="1" applyAlignment="1">
      <alignment horizontal="center"/>
    </xf>
    <xf numFmtId="166" fontId="4" fillId="0" borderId="12" xfId="0" applyFont="1" applyBorder="1" applyAlignment="1">
      <alignment horizontal="left"/>
    </xf>
    <xf numFmtId="166" fontId="4" fillId="0" borderId="21" xfId="0" applyFont="1" applyBorder="1" applyAlignment="1">
      <alignment horizontal="left"/>
    </xf>
    <xf numFmtId="166" fontId="4" fillId="0" borderId="27" xfId="0" applyFont="1" applyBorder="1"/>
    <xf numFmtId="166" fontId="4" fillId="0" borderId="28" xfId="0" applyFont="1" applyBorder="1"/>
    <xf numFmtId="166" fontId="4" fillId="0" borderId="29" xfId="0" applyFont="1" applyBorder="1"/>
    <xf numFmtId="166" fontId="5" fillId="0" borderId="12" xfId="0" applyFont="1" applyBorder="1" applyAlignment="1">
      <alignment horizontal="left"/>
    </xf>
    <xf numFmtId="166" fontId="4" fillId="0" borderId="30" xfId="0" applyFont="1" applyBorder="1" applyAlignment="1">
      <alignment horizontal="left"/>
    </xf>
    <xf numFmtId="166" fontId="5" fillId="0" borderId="30" xfId="0" applyFont="1" applyBorder="1" applyAlignment="1">
      <alignment horizontal="left"/>
    </xf>
    <xf numFmtId="166" fontId="4" fillId="0" borderId="17" xfId="0" applyFont="1" applyBorder="1"/>
    <xf numFmtId="166" fontId="4" fillId="0" borderId="21" xfId="0" applyFont="1" applyBorder="1"/>
    <xf numFmtId="165" fontId="4" fillId="0" borderId="13" xfId="0" quotePrefix="1" applyNumberFormat="1" applyFont="1" applyFill="1" applyBorder="1" applyAlignment="1">
      <alignment horizontal="right"/>
    </xf>
    <xf numFmtId="166" fontId="4" fillId="0" borderId="13" xfId="0" applyFont="1" applyBorder="1" applyAlignment="1">
      <alignment horizontal="center"/>
    </xf>
    <xf numFmtId="165" fontId="4" fillId="0" borderId="0" xfId="0" quotePrefix="1" applyNumberFormat="1" applyFont="1" applyFill="1" applyBorder="1" applyAlignment="1">
      <alignment horizontal="right"/>
    </xf>
    <xf numFmtId="166" fontId="5" fillId="0" borderId="0" xfId="0" applyFont="1" applyBorder="1"/>
    <xf numFmtId="165" fontId="4" fillId="0" borderId="6" xfId="0" quotePrefix="1" applyNumberFormat="1" applyFont="1" applyFill="1" applyBorder="1" applyAlignment="1">
      <alignment horizontal="center"/>
    </xf>
    <xf numFmtId="166" fontId="4" fillId="0" borderId="0" xfId="0" quotePrefix="1" applyFont="1" applyBorder="1"/>
    <xf numFmtId="166" fontId="4" fillId="0" borderId="6" xfId="0" quotePrefix="1" applyFont="1" applyBorder="1"/>
    <xf numFmtId="166" fontId="4" fillId="0" borderId="3" xfId="0" applyNumberFormat="1" applyFont="1" applyBorder="1" applyProtection="1"/>
    <xf numFmtId="166" fontId="4" fillId="0" borderId="16" xfId="0" applyNumberFormat="1" applyFont="1" applyBorder="1" applyProtection="1"/>
    <xf numFmtId="166" fontId="5" fillId="0" borderId="3" xfId="0" applyFont="1" applyBorder="1"/>
    <xf numFmtId="166" fontId="4" fillId="0" borderId="31" xfId="0" applyFont="1" applyBorder="1"/>
    <xf numFmtId="165" fontId="4" fillId="0" borderId="25" xfId="0" quotePrefix="1" applyNumberFormat="1" applyFont="1" applyFill="1" applyBorder="1" applyAlignment="1">
      <alignment horizontal="right"/>
    </xf>
    <xf numFmtId="165" fontId="4" fillId="0" borderId="24" xfId="0" quotePrefix="1" applyNumberFormat="1" applyFont="1" applyFill="1" applyBorder="1" applyAlignment="1">
      <alignment horizontal="right"/>
    </xf>
    <xf numFmtId="166" fontId="5" fillId="0" borderId="6" xfId="0" applyFont="1" applyBorder="1"/>
    <xf numFmtId="166" fontId="5" fillId="0" borderId="4" xfId="0" applyFont="1" applyBorder="1"/>
    <xf numFmtId="166" fontId="5" fillId="0" borderId="12" xfId="0" applyFont="1" applyBorder="1"/>
    <xf numFmtId="166" fontId="5" fillId="0" borderId="15" xfId="0" applyFont="1" applyBorder="1" applyAlignment="1">
      <alignment horizontal="left"/>
    </xf>
    <xf numFmtId="166" fontId="4" fillId="0" borderId="12" xfId="0" applyFont="1" applyBorder="1" applyAlignment="1">
      <alignment horizontal="fill"/>
    </xf>
    <xf numFmtId="166" fontId="4" fillId="0" borderId="32" xfId="0" applyFont="1" applyBorder="1"/>
    <xf numFmtId="166" fontId="4" fillId="0" borderId="7" xfId="0" applyNumberFormat="1" applyFont="1" applyFill="1" applyBorder="1" applyProtection="1"/>
    <xf numFmtId="166" fontId="5" fillId="0" borderId="0" xfId="0" applyFont="1" applyFill="1" applyBorder="1"/>
    <xf numFmtId="166" fontId="4" fillId="0" borderId="0" xfId="0" applyFont="1" applyFill="1" applyBorder="1"/>
    <xf numFmtId="166" fontId="4" fillId="0" borderId="21" xfId="0" applyFont="1" applyFill="1" applyBorder="1"/>
    <xf numFmtId="166" fontId="4" fillId="0" borderId="22" xfId="0" applyFont="1" applyFill="1" applyBorder="1"/>
    <xf numFmtId="166" fontId="4" fillId="0" borderId="0" xfId="0" applyFont="1" applyFill="1" applyBorder="1" applyAlignment="1">
      <alignment horizontal="fill"/>
    </xf>
    <xf numFmtId="166" fontId="4" fillId="0" borderId="18" xfId="0" applyFont="1" applyFill="1" applyBorder="1"/>
    <xf numFmtId="166" fontId="4" fillId="0" borderId="19" xfId="0" applyFont="1" applyFill="1" applyBorder="1"/>
    <xf numFmtId="166" fontId="4" fillId="0" borderId="24" xfId="0" applyFont="1" applyFill="1" applyBorder="1"/>
    <xf numFmtId="166" fontId="4" fillId="0" borderId="25" xfId="0" applyFont="1" applyFill="1" applyBorder="1"/>
    <xf numFmtId="166" fontId="4" fillId="0" borderId="26" xfId="0" applyFont="1" applyFill="1" applyBorder="1"/>
    <xf numFmtId="166" fontId="4" fillId="0" borderId="12" xfId="0" applyFont="1" applyFill="1" applyBorder="1" applyAlignment="1">
      <alignment horizontal="left"/>
    </xf>
    <xf numFmtId="166" fontId="4" fillId="0" borderId="6" xfId="0" applyFont="1" applyFill="1" applyBorder="1"/>
    <xf numFmtId="166" fontId="4" fillId="0" borderId="21" xfId="0" applyFont="1" applyFill="1" applyBorder="1" applyAlignment="1">
      <alignment horizontal="left"/>
    </xf>
    <xf numFmtId="166" fontId="4" fillId="0" borderId="27" xfId="0" applyFont="1" applyFill="1" applyBorder="1"/>
    <xf numFmtId="166" fontId="4" fillId="0" borderId="28" xfId="0" applyFont="1" applyFill="1" applyBorder="1"/>
    <xf numFmtId="166" fontId="4" fillId="0" borderId="29" xfId="0" applyFont="1" applyFill="1" applyBorder="1"/>
    <xf numFmtId="166" fontId="4" fillId="0" borderId="12" xfId="0" applyFont="1" applyFill="1" applyBorder="1"/>
    <xf numFmtId="166" fontId="4" fillId="0" borderId="7" xfId="0" quotePrefix="1" applyFont="1" applyFill="1" applyBorder="1" applyAlignment="1">
      <alignment horizontal="center"/>
    </xf>
    <xf numFmtId="166" fontId="4" fillId="0" borderId="11" xfId="0" applyFont="1" applyFill="1" applyBorder="1"/>
    <xf numFmtId="166" fontId="4" fillId="0" borderId="10" xfId="0" applyFont="1" applyFill="1" applyBorder="1"/>
    <xf numFmtId="166" fontId="4" fillId="0" borderId="9" xfId="0" applyFont="1" applyFill="1" applyBorder="1"/>
    <xf numFmtId="166" fontId="5" fillId="0" borderId="12" xfId="0" applyFont="1" applyFill="1" applyBorder="1" applyAlignment="1">
      <alignment horizontal="left"/>
    </xf>
    <xf numFmtId="166" fontId="5" fillId="0" borderId="8" xfId="0" applyNumberFormat="1" applyFont="1" applyFill="1" applyBorder="1" applyProtection="1"/>
    <xf numFmtId="166" fontId="5" fillId="0" borderId="7" xfId="0" applyNumberFormat="1" applyFont="1" applyFill="1" applyBorder="1" applyProtection="1"/>
    <xf numFmtId="166" fontId="5" fillId="0" borderId="7" xfId="0" applyFont="1" applyFill="1" applyBorder="1"/>
    <xf numFmtId="166" fontId="4" fillId="0" borderId="8" xfId="0" applyNumberFormat="1" applyFont="1" applyFill="1" applyBorder="1" applyProtection="1"/>
    <xf numFmtId="166" fontId="4" fillId="0" borderId="30" xfId="0" applyFont="1" applyFill="1" applyBorder="1" applyAlignment="1">
      <alignment horizontal="left"/>
    </xf>
    <xf numFmtId="166" fontId="4" fillId="0" borderId="11" xfId="0" applyNumberFormat="1" applyFont="1" applyFill="1" applyBorder="1" applyProtection="1"/>
    <xf numFmtId="166" fontId="4" fillId="0" borderId="10" xfId="0" applyNumberFormat="1" applyFont="1" applyFill="1" applyBorder="1" applyProtection="1"/>
    <xf numFmtId="166" fontId="5" fillId="0" borderId="2" xfId="0" applyNumberFormat="1" applyFont="1" applyFill="1" applyBorder="1" applyProtection="1"/>
    <xf numFmtId="166" fontId="5" fillId="0" borderId="5" xfId="0" applyNumberFormat="1" applyFont="1" applyFill="1" applyBorder="1" applyProtection="1"/>
    <xf numFmtId="166" fontId="5" fillId="0" borderId="30" xfId="0" applyFont="1" applyFill="1" applyBorder="1" applyAlignment="1">
      <alignment horizontal="left"/>
    </xf>
    <xf numFmtId="166" fontId="4" fillId="0" borderId="17" xfId="0" applyFont="1" applyFill="1" applyBorder="1"/>
    <xf numFmtId="166" fontId="4" fillId="0" borderId="3" xfId="0" applyFont="1" applyFill="1" applyBorder="1"/>
    <xf numFmtId="166" fontId="4" fillId="0" borderId="4" xfId="0" applyFont="1" applyFill="1" applyBorder="1"/>
    <xf numFmtId="166" fontId="4" fillId="0" borderId="0" xfId="0" applyFont="1" applyFill="1"/>
    <xf numFmtId="166" fontId="6" fillId="0" borderId="0" xfId="0" applyFont="1"/>
    <xf numFmtId="166" fontId="7" fillId="0" borderId="0" xfId="0" applyFont="1"/>
    <xf numFmtId="166" fontId="8" fillId="2" borderId="33" xfId="0" applyFont="1" applyFill="1" applyBorder="1"/>
    <xf numFmtId="166" fontId="6" fillId="3" borderId="0" xfId="0" applyFont="1" applyFill="1"/>
    <xf numFmtId="49" fontId="6" fillId="3" borderId="0" xfId="0" applyNumberFormat="1" applyFont="1" applyFill="1" applyAlignment="1">
      <alignment horizontal="right"/>
    </xf>
    <xf numFmtId="49" fontId="6" fillId="3" borderId="0" xfId="0" quotePrefix="1" applyNumberFormat="1" applyFont="1" applyFill="1" applyAlignment="1">
      <alignment horizontal="right"/>
    </xf>
    <xf numFmtId="166" fontId="10" fillId="3" borderId="22" xfId="0" applyFont="1" applyFill="1" applyBorder="1"/>
    <xf numFmtId="166" fontId="6" fillId="3" borderId="22" xfId="0" applyFont="1" applyFill="1" applyBorder="1"/>
    <xf numFmtId="170" fontId="6" fillId="0" borderId="0" xfId="0" applyNumberFormat="1" applyFont="1" applyAlignment="1">
      <alignment horizontal="left"/>
    </xf>
    <xf numFmtId="166" fontId="9" fillId="0" borderId="0" xfId="3" applyNumberFormat="1" applyAlignment="1" applyProtection="1"/>
    <xf numFmtId="166" fontId="9" fillId="0" borderId="0" xfId="3" applyNumberFormat="1" applyBorder="1" applyAlignment="1" applyProtection="1">
      <alignment horizontal="fill"/>
    </xf>
    <xf numFmtId="166" fontId="0" fillId="0" borderId="32" xfId="0" applyBorder="1"/>
    <xf numFmtId="166" fontId="4" fillId="0" borderId="32" xfId="0" applyFont="1" applyBorder="1" applyAlignment="1">
      <alignment horizontal="left"/>
    </xf>
    <xf numFmtId="166" fontId="5" fillId="0" borderId="32" xfId="0" applyFont="1" applyBorder="1" applyAlignment="1">
      <alignment horizontal="left"/>
    </xf>
    <xf numFmtId="166" fontId="12" fillId="4" borderId="32" xfId="0" applyFont="1" applyFill="1" applyBorder="1" applyAlignment="1">
      <alignment horizontal="center"/>
    </xf>
    <xf numFmtId="166" fontId="4" fillId="0" borderId="34" xfId="0" applyFont="1" applyBorder="1"/>
    <xf numFmtId="168" fontId="3" fillId="0" borderId="34" xfId="1" applyNumberFormat="1" applyFont="1" applyBorder="1" applyAlignment="1">
      <alignment horizontal="right"/>
    </xf>
    <xf numFmtId="166" fontId="4" fillId="0" borderId="35" xfId="0" applyNumberFormat="1" applyFont="1" applyBorder="1" applyProtection="1"/>
    <xf numFmtId="166" fontId="4" fillId="0" borderId="36" xfId="0" applyFont="1" applyBorder="1"/>
    <xf numFmtId="166" fontId="5" fillId="0" borderId="32" xfId="0" applyFont="1" applyBorder="1" applyAlignment="1"/>
    <xf numFmtId="166" fontId="4" fillId="0" borderId="0" xfId="0" applyFont="1" applyFill="1" applyBorder="1" applyAlignment="1">
      <alignment horizontal="center"/>
    </xf>
    <xf numFmtId="166" fontId="13" fillId="0" borderId="0" xfId="0" applyFont="1" applyAlignment="1">
      <alignment horizontal="justify" vertical="center"/>
    </xf>
    <xf numFmtId="166" fontId="15" fillId="0" borderId="0" xfId="0" applyFont="1"/>
    <xf numFmtId="0" fontId="9" fillId="3" borderId="0" xfId="3" applyFill="1" applyAlignment="1" applyProtection="1"/>
    <xf numFmtId="166" fontId="17" fillId="0" borderId="0" xfId="0" applyFont="1"/>
    <xf numFmtId="166" fontId="17" fillId="0" borderId="12" xfId="0" applyFont="1" applyBorder="1" applyAlignment="1">
      <alignment horizontal="fill"/>
    </xf>
    <xf numFmtId="166" fontId="17" fillId="0" borderId="0" xfId="0" applyFont="1" applyBorder="1"/>
    <xf numFmtId="166" fontId="16" fillId="0" borderId="0" xfId="0" applyFont="1" applyBorder="1"/>
    <xf numFmtId="166" fontId="16" fillId="0" borderId="21" xfId="0" applyFont="1" applyBorder="1" applyAlignment="1"/>
    <xf numFmtId="166" fontId="16" fillId="0" borderId="22" xfId="0" applyFont="1" applyBorder="1" applyAlignment="1"/>
    <xf numFmtId="166" fontId="16" fillId="0" borderId="23" xfId="0" applyFont="1" applyBorder="1" applyAlignment="1"/>
    <xf numFmtId="166" fontId="16" fillId="5" borderId="32" xfId="0" applyFont="1" applyFill="1" applyBorder="1"/>
    <xf numFmtId="169" fontId="16" fillId="5" borderId="32" xfId="0" quotePrefix="1" applyNumberFormat="1" applyFont="1" applyFill="1" applyBorder="1" applyAlignment="1">
      <alignment horizontal="right"/>
    </xf>
    <xf numFmtId="166" fontId="4" fillId="0" borderId="32" xfId="0" applyNumberFormat="1" applyFont="1" applyBorder="1" applyProtection="1"/>
    <xf numFmtId="4" fontId="2" fillId="0" borderId="32" xfId="0" applyNumberFormat="1" applyFont="1" applyBorder="1" applyAlignment="1">
      <alignment horizontal="right"/>
    </xf>
    <xf numFmtId="168" fontId="3" fillId="0" borderId="32" xfId="1" applyNumberFormat="1" applyFont="1" applyBorder="1" applyAlignment="1">
      <alignment horizontal="right"/>
    </xf>
    <xf numFmtId="167" fontId="2" fillId="0" borderId="32" xfId="2" applyNumberFormat="1" applyFont="1" applyBorder="1" applyAlignment="1">
      <alignment horizontal="right"/>
    </xf>
    <xf numFmtId="167" fontId="1" fillId="0" borderId="32" xfId="1" applyNumberFormat="1" applyFont="1" applyBorder="1" applyAlignment="1">
      <alignment horizontal="right"/>
    </xf>
    <xf numFmtId="166" fontId="4" fillId="0" borderId="20" xfId="0" applyFont="1" applyBorder="1"/>
    <xf numFmtId="166" fontId="4" fillId="0" borderId="37" xfId="0" applyFont="1" applyBorder="1"/>
    <xf numFmtId="166" fontId="4" fillId="0" borderId="38" xfId="0" applyFont="1" applyBorder="1"/>
    <xf numFmtId="166" fontId="4" fillId="0" borderId="39" xfId="0" applyFont="1" applyBorder="1"/>
    <xf numFmtId="166" fontId="5" fillId="0" borderId="17" xfId="0" applyFont="1" applyBorder="1"/>
    <xf numFmtId="166" fontId="17" fillId="0" borderId="22" xfId="0" applyFont="1" applyBorder="1"/>
    <xf numFmtId="166" fontId="17" fillId="0" borderId="23" xfId="0" applyFont="1" applyBorder="1"/>
    <xf numFmtId="166" fontId="17" fillId="0" borderId="9" xfId="0" applyFont="1" applyBorder="1"/>
    <xf numFmtId="166" fontId="4" fillId="0" borderId="32" xfId="0" applyFont="1" applyBorder="1" applyAlignment="1">
      <alignment horizontal="right"/>
    </xf>
    <xf numFmtId="166" fontId="4" fillId="0" borderId="40" xfId="0" applyFont="1" applyBorder="1"/>
    <xf numFmtId="166" fontId="11" fillId="0" borderId="0" xfId="0" applyFont="1" applyBorder="1" applyAlignment="1">
      <alignment horizontal="center" wrapText="1"/>
    </xf>
    <xf numFmtId="166" fontId="16" fillId="6" borderId="32" xfId="0" applyFont="1" applyFill="1" applyBorder="1"/>
    <xf numFmtId="169" fontId="16" fillId="6" borderId="32" xfId="0" quotePrefix="1" applyNumberFormat="1" applyFont="1" applyFill="1" applyBorder="1" applyAlignment="1">
      <alignment horizontal="right"/>
    </xf>
    <xf numFmtId="1" fontId="16" fillId="6" borderId="32" xfId="0" quotePrefix="1" applyNumberFormat="1" applyFont="1" applyFill="1" applyBorder="1" applyAlignment="1">
      <alignment horizontal="right"/>
    </xf>
    <xf numFmtId="166" fontId="4" fillId="0" borderId="4" xfId="0" applyNumberFormat="1" applyFont="1" applyBorder="1" applyProtection="1"/>
    <xf numFmtId="166" fontId="4" fillId="0" borderId="30" xfId="0" applyFont="1" applyBorder="1"/>
    <xf numFmtId="169" fontId="16" fillId="6" borderId="38" xfId="0" quotePrefix="1" applyNumberFormat="1" applyFont="1" applyFill="1" applyBorder="1" applyAlignment="1">
      <alignment horizontal="right"/>
    </xf>
    <xf numFmtId="168" fontId="3" fillId="0" borderId="37" xfId="1" applyNumberFormat="1" applyFont="1" applyBorder="1" applyAlignment="1">
      <alignment horizontal="right"/>
    </xf>
    <xf numFmtId="166" fontId="4" fillId="0" borderId="7" xfId="0" applyNumberFormat="1" applyFont="1" applyBorder="1" applyProtection="1"/>
    <xf numFmtId="168" fontId="3" fillId="0" borderId="41" xfId="1" applyNumberFormat="1" applyFont="1" applyBorder="1" applyAlignment="1">
      <alignment horizontal="right"/>
    </xf>
    <xf numFmtId="169" fontId="16" fillId="6" borderId="41" xfId="0" quotePrefix="1" applyNumberFormat="1" applyFont="1" applyFill="1" applyBorder="1" applyAlignment="1">
      <alignment horizontal="right"/>
    </xf>
    <xf numFmtId="166" fontId="4" fillId="0" borderId="41" xfId="0" applyFont="1" applyBorder="1"/>
    <xf numFmtId="166" fontId="4" fillId="0" borderId="42" xfId="0" applyFont="1" applyBorder="1"/>
    <xf numFmtId="166" fontId="17" fillId="0" borderId="14" xfId="0" applyFont="1" applyBorder="1"/>
    <xf numFmtId="166" fontId="5" fillId="0" borderId="23" xfId="0" applyFont="1" applyBorder="1" applyAlignment="1"/>
    <xf numFmtId="166" fontId="17" fillId="0" borderId="10" xfId="0" applyFont="1" applyBorder="1"/>
    <xf numFmtId="166" fontId="4" fillId="0" borderId="43" xfId="0" applyNumberFormat="1" applyFont="1" applyBorder="1" applyProtection="1"/>
    <xf numFmtId="166" fontId="4" fillId="0" borderId="43" xfId="0" applyFont="1" applyBorder="1"/>
    <xf numFmtId="168" fontId="3" fillId="0" borderId="43" xfId="1" applyNumberFormat="1" applyFont="1" applyBorder="1" applyAlignment="1">
      <alignment horizontal="right"/>
    </xf>
    <xf numFmtId="169" fontId="16" fillId="6" borderId="43" xfId="0" quotePrefix="1" applyNumberFormat="1" applyFont="1" applyFill="1" applyBorder="1" applyAlignment="1">
      <alignment horizontal="right"/>
    </xf>
    <xf numFmtId="166" fontId="4" fillId="0" borderId="44" xfId="0" applyFont="1" applyBorder="1"/>
    <xf numFmtId="166" fontId="17" fillId="0" borderId="1" xfId="0" applyFont="1" applyBorder="1"/>
    <xf numFmtId="166" fontId="4" fillId="0" borderId="1" xfId="0" applyNumberFormat="1" applyFont="1" applyBorder="1" applyProtection="1"/>
    <xf numFmtId="168" fontId="3" fillId="0" borderId="39" xfId="1" applyNumberFormat="1" applyFont="1" applyBorder="1" applyAlignment="1">
      <alignment horizontal="right"/>
    </xf>
    <xf numFmtId="168" fontId="3" fillId="0" borderId="1" xfId="1" applyNumberFormat="1" applyFont="1" applyBorder="1" applyAlignment="1">
      <alignment horizontal="right"/>
    </xf>
    <xf numFmtId="166" fontId="5" fillId="0" borderId="41" xfId="0" applyNumberFormat="1" applyFont="1" applyBorder="1" applyProtection="1"/>
    <xf numFmtId="166" fontId="4" fillId="0" borderId="45" xfId="0" applyFont="1" applyBorder="1"/>
    <xf numFmtId="166" fontId="5" fillId="0" borderId="32" xfId="0" applyNumberFormat="1" applyFont="1" applyBorder="1" applyProtection="1"/>
    <xf numFmtId="171" fontId="4" fillId="0" borderId="0" xfId="0" applyNumberFormat="1" applyFont="1"/>
    <xf numFmtId="166" fontId="5" fillId="0" borderId="43" xfId="0" applyNumberFormat="1" applyFont="1" applyBorder="1" applyProtection="1"/>
    <xf numFmtId="166" fontId="12" fillId="4" borderId="4" xfId="0" applyFont="1" applyFill="1" applyBorder="1" applyAlignment="1">
      <alignment horizontal="center"/>
    </xf>
    <xf numFmtId="166" fontId="12" fillId="4" borderId="6" xfId="0" applyFont="1" applyFill="1" applyBorder="1" applyAlignment="1">
      <alignment horizontal="center"/>
    </xf>
    <xf numFmtId="166" fontId="12" fillId="4" borderId="9" xfId="0" applyFont="1" applyFill="1" applyBorder="1" applyAlignment="1">
      <alignment horizontal="center"/>
    </xf>
    <xf numFmtId="166" fontId="12" fillId="4" borderId="5" xfId="0" applyFont="1" applyFill="1" applyBorder="1" applyAlignment="1">
      <alignment horizontal="center"/>
    </xf>
    <xf numFmtId="166" fontId="12" fillId="4" borderId="7" xfId="0" applyFont="1" applyFill="1" applyBorder="1" applyAlignment="1">
      <alignment horizontal="center"/>
    </xf>
    <xf numFmtId="166" fontId="12" fillId="4" borderId="10" xfId="0" applyFont="1" applyFill="1" applyBorder="1" applyAlignment="1">
      <alignment horizontal="center"/>
    </xf>
    <xf numFmtId="166" fontId="4" fillId="0" borderId="12" xfId="0" applyFont="1" applyBorder="1" applyAlignment="1">
      <alignment horizontal="center"/>
    </xf>
    <xf numFmtId="166" fontId="4" fillId="0" borderId="0" xfId="0" applyFont="1" applyBorder="1" applyAlignment="1">
      <alignment horizontal="center"/>
    </xf>
    <xf numFmtId="166" fontId="4" fillId="0" borderId="12" xfId="0" applyFont="1" applyFill="1" applyBorder="1" applyAlignment="1">
      <alignment horizontal="center"/>
    </xf>
    <xf numFmtId="166" fontId="4" fillId="0" borderId="0" xfId="0" applyFont="1" applyFill="1" applyBorder="1" applyAlignment="1">
      <alignment horizontal="center"/>
    </xf>
  </cellXfs>
  <cellStyles count="4">
    <cellStyle name="Lien hypertexte" xfId="3" builtinId="8"/>
    <cellStyle name="Milliers" xfId="1" builtinId="3"/>
    <cellStyle name="Milliers 10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?q=fr/content/finances-publiqu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8"/>
  <sheetViews>
    <sheetView topLeftCell="C4" workbookViewId="0">
      <selection activeCell="H15" sqref="H15"/>
    </sheetView>
  </sheetViews>
  <sheetFormatPr baseColWidth="10" defaultColWidth="8.88671875" defaultRowHeight="15.75" x14ac:dyDescent="0.25"/>
  <cols>
    <col min="1" max="1" width="4.21875" style="130" customWidth="1"/>
    <col min="2" max="2" width="68.6640625" style="130" bestFit="1" customWidth="1"/>
    <col min="3" max="3" width="46.109375" style="130" bestFit="1" customWidth="1"/>
    <col min="4" max="4" width="17.109375" style="130" bestFit="1" customWidth="1"/>
    <col min="5" max="5" width="15.88671875" style="130" customWidth="1"/>
    <col min="6" max="256" width="8.88671875" style="130"/>
    <col min="257" max="257" width="4.21875" style="130" customWidth="1"/>
    <col min="258" max="258" width="68.6640625" style="130" bestFit="1" customWidth="1"/>
    <col min="259" max="259" width="46.109375" style="130" bestFit="1" customWidth="1"/>
    <col min="260" max="260" width="17.109375" style="130" bestFit="1" customWidth="1"/>
    <col min="261" max="261" width="15.88671875" style="130" customWidth="1"/>
    <col min="262" max="512" width="8.88671875" style="130"/>
    <col min="513" max="513" width="4.21875" style="130" customWidth="1"/>
    <col min="514" max="514" width="68.6640625" style="130" bestFit="1" customWidth="1"/>
    <col min="515" max="515" width="46.109375" style="130" bestFit="1" customWidth="1"/>
    <col min="516" max="516" width="17.109375" style="130" bestFit="1" customWidth="1"/>
    <col min="517" max="517" width="15.88671875" style="130" customWidth="1"/>
    <col min="518" max="768" width="8.88671875" style="130"/>
    <col min="769" max="769" width="4.21875" style="130" customWidth="1"/>
    <col min="770" max="770" width="68.6640625" style="130" bestFit="1" customWidth="1"/>
    <col min="771" max="771" width="46.109375" style="130" bestFit="1" customWidth="1"/>
    <col min="772" max="772" width="17.109375" style="130" bestFit="1" customWidth="1"/>
    <col min="773" max="773" width="15.88671875" style="130" customWidth="1"/>
    <col min="774" max="1024" width="8.88671875" style="130"/>
    <col min="1025" max="1025" width="4.21875" style="130" customWidth="1"/>
    <col min="1026" max="1026" width="68.6640625" style="130" bestFit="1" customWidth="1"/>
    <col min="1027" max="1027" width="46.109375" style="130" bestFit="1" customWidth="1"/>
    <col min="1028" max="1028" width="17.109375" style="130" bestFit="1" customWidth="1"/>
    <col min="1029" max="1029" width="15.88671875" style="130" customWidth="1"/>
    <col min="1030" max="1280" width="8.88671875" style="130"/>
    <col min="1281" max="1281" width="4.21875" style="130" customWidth="1"/>
    <col min="1282" max="1282" width="68.6640625" style="130" bestFit="1" customWidth="1"/>
    <col min="1283" max="1283" width="46.109375" style="130" bestFit="1" customWidth="1"/>
    <col min="1284" max="1284" width="17.109375" style="130" bestFit="1" customWidth="1"/>
    <col min="1285" max="1285" width="15.88671875" style="130" customWidth="1"/>
    <col min="1286" max="1536" width="8.88671875" style="130"/>
    <col min="1537" max="1537" width="4.21875" style="130" customWidth="1"/>
    <col min="1538" max="1538" width="68.6640625" style="130" bestFit="1" customWidth="1"/>
    <col min="1539" max="1539" width="46.109375" style="130" bestFit="1" customWidth="1"/>
    <col min="1540" max="1540" width="17.109375" style="130" bestFit="1" customWidth="1"/>
    <col min="1541" max="1541" width="15.88671875" style="130" customWidth="1"/>
    <col min="1542" max="1792" width="8.88671875" style="130"/>
    <col min="1793" max="1793" width="4.21875" style="130" customWidth="1"/>
    <col min="1794" max="1794" width="68.6640625" style="130" bestFit="1" customWidth="1"/>
    <col min="1795" max="1795" width="46.109375" style="130" bestFit="1" customWidth="1"/>
    <col min="1796" max="1796" width="17.109375" style="130" bestFit="1" customWidth="1"/>
    <col min="1797" max="1797" width="15.88671875" style="130" customWidth="1"/>
    <col min="1798" max="2048" width="8.88671875" style="130"/>
    <col min="2049" max="2049" width="4.21875" style="130" customWidth="1"/>
    <col min="2050" max="2050" width="68.6640625" style="130" bestFit="1" customWidth="1"/>
    <col min="2051" max="2051" width="46.109375" style="130" bestFit="1" customWidth="1"/>
    <col min="2052" max="2052" width="17.109375" style="130" bestFit="1" customWidth="1"/>
    <col min="2053" max="2053" width="15.88671875" style="130" customWidth="1"/>
    <col min="2054" max="2304" width="8.88671875" style="130"/>
    <col min="2305" max="2305" width="4.21875" style="130" customWidth="1"/>
    <col min="2306" max="2306" width="68.6640625" style="130" bestFit="1" customWidth="1"/>
    <col min="2307" max="2307" width="46.109375" style="130" bestFit="1" customWidth="1"/>
    <col min="2308" max="2308" width="17.109375" style="130" bestFit="1" customWidth="1"/>
    <col min="2309" max="2309" width="15.88671875" style="130" customWidth="1"/>
    <col min="2310" max="2560" width="8.88671875" style="130"/>
    <col min="2561" max="2561" width="4.21875" style="130" customWidth="1"/>
    <col min="2562" max="2562" width="68.6640625" style="130" bestFit="1" customWidth="1"/>
    <col min="2563" max="2563" width="46.109375" style="130" bestFit="1" customWidth="1"/>
    <col min="2564" max="2564" width="17.109375" style="130" bestFit="1" customWidth="1"/>
    <col min="2565" max="2565" width="15.88671875" style="130" customWidth="1"/>
    <col min="2566" max="2816" width="8.88671875" style="130"/>
    <col min="2817" max="2817" width="4.21875" style="130" customWidth="1"/>
    <col min="2818" max="2818" width="68.6640625" style="130" bestFit="1" customWidth="1"/>
    <col min="2819" max="2819" width="46.109375" style="130" bestFit="1" customWidth="1"/>
    <col min="2820" max="2820" width="17.109375" style="130" bestFit="1" customWidth="1"/>
    <col min="2821" max="2821" width="15.88671875" style="130" customWidth="1"/>
    <col min="2822" max="3072" width="8.88671875" style="130"/>
    <col min="3073" max="3073" width="4.21875" style="130" customWidth="1"/>
    <col min="3074" max="3074" width="68.6640625" style="130" bestFit="1" customWidth="1"/>
    <col min="3075" max="3075" width="46.109375" style="130" bestFit="1" customWidth="1"/>
    <col min="3076" max="3076" width="17.109375" style="130" bestFit="1" customWidth="1"/>
    <col min="3077" max="3077" width="15.88671875" style="130" customWidth="1"/>
    <col min="3078" max="3328" width="8.88671875" style="130"/>
    <col min="3329" max="3329" width="4.21875" style="130" customWidth="1"/>
    <col min="3330" max="3330" width="68.6640625" style="130" bestFit="1" customWidth="1"/>
    <col min="3331" max="3331" width="46.109375" style="130" bestFit="1" customWidth="1"/>
    <col min="3332" max="3332" width="17.109375" style="130" bestFit="1" customWidth="1"/>
    <col min="3333" max="3333" width="15.88671875" style="130" customWidth="1"/>
    <col min="3334" max="3584" width="8.88671875" style="130"/>
    <col min="3585" max="3585" width="4.21875" style="130" customWidth="1"/>
    <col min="3586" max="3586" width="68.6640625" style="130" bestFit="1" customWidth="1"/>
    <col min="3587" max="3587" width="46.109375" style="130" bestFit="1" customWidth="1"/>
    <col min="3588" max="3588" width="17.109375" style="130" bestFit="1" customWidth="1"/>
    <col min="3589" max="3589" width="15.88671875" style="130" customWidth="1"/>
    <col min="3590" max="3840" width="8.88671875" style="130"/>
    <col min="3841" max="3841" width="4.21875" style="130" customWidth="1"/>
    <col min="3842" max="3842" width="68.6640625" style="130" bestFit="1" customWidth="1"/>
    <col min="3843" max="3843" width="46.109375" style="130" bestFit="1" customWidth="1"/>
    <col min="3844" max="3844" width="17.109375" style="130" bestFit="1" customWidth="1"/>
    <col min="3845" max="3845" width="15.88671875" style="130" customWidth="1"/>
    <col min="3846" max="4096" width="8.88671875" style="130"/>
    <col min="4097" max="4097" width="4.21875" style="130" customWidth="1"/>
    <col min="4098" max="4098" width="68.6640625" style="130" bestFit="1" customWidth="1"/>
    <col min="4099" max="4099" width="46.109375" style="130" bestFit="1" customWidth="1"/>
    <col min="4100" max="4100" width="17.109375" style="130" bestFit="1" customWidth="1"/>
    <col min="4101" max="4101" width="15.88671875" style="130" customWidth="1"/>
    <col min="4102" max="4352" width="8.88671875" style="130"/>
    <col min="4353" max="4353" width="4.21875" style="130" customWidth="1"/>
    <col min="4354" max="4354" width="68.6640625" style="130" bestFit="1" customWidth="1"/>
    <col min="4355" max="4355" width="46.109375" style="130" bestFit="1" customWidth="1"/>
    <col min="4356" max="4356" width="17.109375" style="130" bestFit="1" customWidth="1"/>
    <col min="4357" max="4357" width="15.88671875" style="130" customWidth="1"/>
    <col min="4358" max="4608" width="8.88671875" style="130"/>
    <col min="4609" max="4609" width="4.21875" style="130" customWidth="1"/>
    <col min="4610" max="4610" width="68.6640625" style="130" bestFit="1" customWidth="1"/>
    <col min="4611" max="4611" width="46.109375" style="130" bestFit="1" customWidth="1"/>
    <col min="4612" max="4612" width="17.109375" style="130" bestFit="1" customWidth="1"/>
    <col min="4613" max="4613" width="15.88671875" style="130" customWidth="1"/>
    <col min="4614" max="4864" width="8.88671875" style="130"/>
    <col min="4865" max="4865" width="4.21875" style="130" customWidth="1"/>
    <col min="4866" max="4866" width="68.6640625" style="130" bestFit="1" customWidth="1"/>
    <col min="4867" max="4867" width="46.109375" style="130" bestFit="1" customWidth="1"/>
    <col min="4868" max="4868" width="17.109375" style="130" bestFit="1" customWidth="1"/>
    <col min="4869" max="4869" width="15.88671875" style="130" customWidth="1"/>
    <col min="4870" max="5120" width="8.88671875" style="130"/>
    <col min="5121" max="5121" width="4.21875" style="130" customWidth="1"/>
    <col min="5122" max="5122" width="68.6640625" style="130" bestFit="1" customWidth="1"/>
    <col min="5123" max="5123" width="46.109375" style="130" bestFit="1" customWidth="1"/>
    <col min="5124" max="5124" width="17.109375" style="130" bestFit="1" customWidth="1"/>
    <col min="5125" max="5125" width="15.88671875" style="130" customWidth="1"/>
    <col min="5126" max="5376" width="8.88671875" style="130"/>
    <col min="5377" max="5377" width="4.21875" style="130" customWidth="1"/>
    <col min="5378" max="5378" width="68.6640625" style="130" bestFit="1" customWidth="1"/>
    <col min="5379" max="5379" width="46.109375" style="130" bestFit="1" customWidth="1"/>
    <col min="5380" max="5380" width="17.109375" style="130" bestFit="1" customWidth="1"/>
    <col min="5381" max="5381" width="15.88671875" style="130" customWidth="1"/>
    <col min="5382" max="5632" width="8.88671875" style="130"/>
    <col min="5633" max="5633" width="4.21875" style="130" customWidth="1"/>
    <col min="5634" max="5634" width="68.6640625" style="130" bestFit="1" customWidth="1"/>
    <col min="5635" max="5635" width="46.109375" style="130" bestFit="1" customWidth="1"/>
    <col min="5636" max="5636" width="17.109375" style="130" bestFit="1" customWidth="1"/>
    <col min="5637" max="5637" width="15.88671875" style="130" customWidth="1"/>
    <col min="5638" max="5888" width="8.88671875" style="130"/>
    <col min="5889" max="5889" width="4.21875" style="130" customWidth="1"/>
    <col min="5890" max="5890" width="68.6640625" style="130" bestFit="1" customWidth="1"/>
    <col min="5891" max="5891" width="46.109375" style="130" bestFit="1" customWidth="1"/>
    <col min="5892" max="5892" width="17.109375" style="130" bestFit="1" customWidth="1"/>
    <col min="5893" max="5893" width="15.88671875" style="130" customWidth="1"/>
    <col min="5894" max="6144" width="8.88671875" style="130"/>
    <col min="6145" max="6145" width="4.21875" style="130" customWidth="1"/>
    <col min="6146" max="6146" width="68.6640625" style="130" bestFit="1" customWidth="1"/>
    <col min="6147" max="6147" width="46.109375" style="130" bestFit="1" customWidth="1"/>
    <col min="6148" max="6148" width="17.109375" style="130" bestFit="1" customWidth="1"/>
    <col min="6149" max="6149" width="15.88671875" style="130" customWidth="1"/>
    <col min="6150" max="6400" width="8.88671875" style="130"/>
    <col min="6401" max="6401" width="4.21875" style="130" customWidth="1"/>
    <col min="6402" max="6402" width="68.6640625" style="130" bestFit="1" customWidth="1"/>
    <col min="6403" max="6403" width="46.109375" style="130" bestFit="1" customWidth="1"/>
    <col min="6404" max="6404" width="17.109375" style="130" bestFit="1" customWidth="1"/>
    <col min="6405" max="6405" width="15.88671875" style="130" customWidth="1"/>
    <col min="6406" max="6656" width="8.88671875" style="130"/>
    <col min="6657" max="6657" width="4.21875" style="130" customWidth="1"/>
    <col min="6658" max="6658" width="68.6640625" style="130" bestFit="1" customWidth="1"/>
    <col min="6659" max="6659" width="46.109375" style="130" bestFit="1" customWidth="1"/>
    <col min="6660" max="6660" width="17.109375" style="130" bestFit="1" customWidth="1"/>
    <col min="6661" max="6661" width="15.88671875" style="130" customWidth="1"/>
    <col min="6662" max="6912" width="8.88671875" style="130"/>
    <col min="6913" max="6913" width="4.21875" style="130" customWidth="1"/>
    <col min="6914" max="6914" width="68.6640625" style="130" bestFit="1" customWidth="1"/>
    <col min="6915" max="6915" width="46.109375" style="130" bestFit="1" customWidth="1"/>
    <col min="6916" max="6916" width="17.109375" style="130" bestFit="1" customWidth="1"/>
    <col min="6917" max="6917" width="15.88671875" style="130" customWidth="1"/>
    <col min="6918" max="7168" width="8.88671875" style="130"/>
    <col min="7169" max="7169" width="4.21875" style="130" customWidth="1"/>
    <col min="7170" max="7170" width="68.6640625" style="130" bestFit="1" customWidth="1"/>
    <col min="7171" max="7171" width="46.109375" style="130" bestFit="1" customWidth="1"/>
    <col min="7172" max="7172" width="17.109375" style="130" bestFit="1" customWidth="1"/>
    <col min="7173" max="7173" width="15.88671875" style="130" customWidth="1"/>
    <col min="7174" max="7424" width="8.88671875" style="130"/>
    <col min="7425" max="7425" width="4.21875" style="130" customWidth="1"/>
    <col min="7426" max="7426" width="68.6640625" style="130" bestFit="1" customWidth="1"/>
    <col min="7427" max="7427" width="46.109375" style="130" bestFit="1" customWidth="1"/>
    <col min="7428" max="7428" width="17.109375" style="130" bestFit="1" customWidth="1"/>
    <col min="7429" max="7429" width="15.88671875" style="130" customWidth="1"/>
    <col min="7430" max="7680" width="8.88671875" style="130"/>
    <col min="7681" max="7681" width="4.21875" style="130" customWidth="1"/>
    <col min="7682" max="7682" width="68.6640625" style="130" bestFit="1" customWidth="1"/>
    <col min="7683" max="7683" width="46.109375" style="130" bestFit="1" customWidth="1"/>
    <col min="7684" max="7684" width="17.109375" style="130" bestFit="1" customWidth="1"/>
    <col min="7685" max="7685" width="15.88671875" style="130" customWidth="1"/>
    <col min="7686" max="7936" width="8.88671875" style="130"/>
    <col min="7937" max="7937" width="4.21875" style="130" customWidth="1"/>
    <col min="7938" max="7938" width="68.6640625" style="130" bestFit="1" customWidth="1"/>
    <col min="7939" max="7939" width="46.109375" style="130" bestFit="1" customWidth="1"/>
    <col min="7940" max="7940" width="17.109375" style="130" bestFit="1" customWidth="1"/>
    <col min="7941" max="7941" width="15.88671875" style="130" customWidth="1"/>
    <col min="7942" max="8192" width="8.88671875" style="130"/>
    <col min="8193" max="8193" width="4.21875" style="130" customWidth="1"/>
    <col min="8194" max="8194" width="68.6640625" style="130" bestFit="1" customWidth="1"/>
    <col min="8195" max="8195" width="46.109375" style="130" bestFit="1" customWidth="1"/>
    <col min="8196" max="8196" width="17.109375" style="130" bestFit="1" customWidth="1"/>
    <col min="8197" max="8197" width="15.88671875" style="130" customWidth="1"/>
    <col min="8198" max="8448" width="8.88671875" style="130"/>
    <col min="8449" max="8449" width="4.21875" style="130" customWidth="1"/>
    <col min="8450" max="8450" width="68.6640625" style="130" bestFit="1" customWidth="1"/>
    <col min="8451" max="8451" width="46.109375" style="130" bestFit="1" customWidth="1"/>
    <col min="8452" max="8452" width="17.109375" style="130" bestFit="1" customWidth="1"/>
    <col min="8453" max="8453" width="15.88671875" style="130" customWidth="1"/>
    <col min="8454" max="8704" width="8.88671875" style="130"/>
    <col min="8705" max="8705" width="4.21875" style="130" customWidth="1"/>
    <col min="8706" max="8706" width="68.6640625" style="130" bestFit="1" customWidth="1"/>
    <col min="8707" max="8707" width="46.109375" style="130" bestFit="1" customWidth="1"/>
    <col min="8708" max="8708" width="17.109375" style="130" bestFit="1" customWidth="1"/>
    <col min="8709" max="8709" width="15.88671875" style="130" customWidth="1"/>
    <col min="8710" max="8960" width="8.88671875" style="130"/>
    <col min="8961" max="8961" width="4.21875" style="130" customWidth="1"/>
    <col min="8962" max="8962" width="68.6640625" style="130" bestFit="1" customWidth="1"/>
    <col min="8963" max="8963" width="46.109375" style="130" bestFit="1" customWidth="1"/>
    <col min="8964" max="8964" width="17.109375" style="130" bestFit="1" customWidth="1"/>
    <col min="8965" max="8965" width="15.88671875" style="130" customWidth="1"/>
    <col min="8966" max="9216" width="8.88671875" style="130"/>
    <col min="9217" max="9217" width="4.21875" style="130" customWidth="1"/>
    <col min="9218" max="9218" width="68.6640625" style="130" bestFit="1" customWidth="1"/>
    <col min="9219" max="9219" width="46.109375" style="130" bestFit="1" customWidth="1"/>
    <col min="9220" max="9220" width="17.109375" style="130" bestFit="1" customWidth="1"/>
    <col min="9221" max="9221" width="15.88671875" style="130" customWidth="1"/>
    <col min="9222" max="9472" width="8.88671875" style="130"/>
    <col min="9473" max="9473" width="4.21875" style="130" customWidth="1"/>
    <col min="9474" max="9474" width="68.6640625" style="130" bestFit="1" customWidth="1"/>
    <col min="9475" max="9475" width="46.109375" style="130" bestFit="1" customWidth="1"/>
    <col min="9476" max="9476" width="17.109375" style="130" bestFit="1" customWidth="1"/>
    <col min="9477" max="9477" width="15.88671875" style="130" customWidth="1"/>
    <col min="9478" max="9728" width="8.88671875" style="130"/>
    <col min="9729" max="9729" width="4.21875" style="130" customWidth="1"/>
    <col min="9730" max="9730" width="68.6640625" style="130" bestFit="1" customWidth="1"/>
    <col min="9731" max="9731" width="46.109375" style="130" bestFit="1" customWidth="1"/>
    <col min="9732" max="9732" width="17.109375" style="130" bestFit="1" customWidth="1"/>
    <col min="9733" max="9733" width="15.88671875" style="130" customWidth="1"/>
    <col min="9734" max="9984" width="8.88671875" style="130"/>
    <col min="9985" max="9985" width="4.21875" style="130" customWidth="1"/>
    <col min="9986" max="9986" width="68.6640625" style="130" bestFit="1" customWidth="1"/>
    <col min="9987" max="9987" width="46.109375" style="130" bestFit="1" customWidth="1"/>
    <col min="9988" max="9988" width="17.109375" style="130" bestFit="1" customWidth="1"/>
    <col min="9989" max="9989" width="15.88671875" style="130" customWidth="1"/>
    <col min="9990" max="10240" width="8.88671875" style="130"/>
    <col min="10241" max="10241" width="4.21875" style="130" customWidth="1"/>
    <col min="10242" max="10242" width="68.6640625" style="130" bestFit="1" customWidth="1"/>
    <col min="10243" max="10243" width="46.109375" style="130" bestFit="1" customWidth="1"/>
    <col min="10244" max="10244" width="17.109375" style="130" bestFit="1" customWidth="1"/>
    <col min="10245" max="10245" width="15.88671875" style="130" customWidth="1"/>
    <col min="10246" max="10496" width="8.88671875" style="130"/>
    <col min="10497" max="10497" width="4.21875" style="130" customWidth="1"/>
    <col min="10498" max="10498" width="68.6640625" style="130" bestFit="1" customWidth="1"/>
    <col min="10499" max="10499" width="46.109375" style="130" bestFit="1" customWidth="1"/>
    <col min="10500" max="10500" width="17.109375" style="130" bestFit="1" customWidth="1"/>
    <col min="10501" max="10501" width="15.88671875" style="130" customWidth="1"/>
    <col min="10502" max="10752" width="8.88671875" style="130"/>
    <col min="10753" max="10753" width="4.21875" style="130" customWidth="1"/>
    <col min="10754" max="10754" width="68.6640625" style="130" bestFit="1" customWidth="1"/>
    <col min="10755" max="10755" width="46.109375" style="130" bestFit="1" customWidth="1"/>
    <col min="10756" max="10756" width="17.109375" style="130" bestFit="1" customWidth="1"/>
    <col min="10757" max="10757" width="15.88671875" style="130" customWidth="1"/>
    <col min="10758" max="11008" width="8.88671875" style="130"/>
    <col min="11009" max="11009" width="4.21875" style="130" customWidth="1"/>
    <col min="11010" max="11010" width="68.6640625" style="130" bestFit="1" customWidth="1"/>
    <col min="11011" max="11011" width="46.109375" style="130" bestFit="1" customWidth="1"/>
    <col min="11012" max="11012" width="17.109375" style="130" bestFit="1" customWidth="1"/>
    <col min="11013" max="11013" width="15.88671875" style="130" customWidth="1"/>
    <col min="11014" max="11264" width="8.88671875" style="130"/>
    <col min="11265" max="11265" width="4.21875" style="130" customWidth="1"/>
    <col min="11266" max="11266" width="68.6640625" style="130" bestFit="1" customWidth="1"/>
    <col min="11267" max="11267" width="46.109375" style="130" bestFit="1" customWidth="1"/>
    <col min="11268" max="11268" width="17.109375" style="130" bestFit="1" customWidth="1"/>
    <col min="11269" max="11269" width="15.88671875" style="130" customWidth="1"/>
    <col min="11270" max="11520" width="8.88671875" style="130"/>
    <col min="11521" max="11521" width="4.21875" style="130" customWidth="1"/>
    <col min="11522" max="11522" width="68.6640625" style="130" bestFit="1" customWidth="1"/>
    <col min="11523" max="11523" width="46.109375" style="130" bestFit="1" customWidth="1"/>
    <col min="11524" max="11524" width="17.109375" style="130" bestFit="1" customWidth="1"/>
    <col min="11525" max="11525" width="15.88671875" style="130" customWidth="1"/>
    <col min="11526" max="11776" width="8.88671875" style="130"/>
    <col min="11777" max="11777" width="4.21875" style="130" customWidth="1"/>
    <col min="11778" max="11778" width="68.6640625" style="130" bestFit="1" customWidth="1"/>
    <col min="11779" max="11779" width="46.109375" style="130" bestFit="1" customWidth="1"/>
    <col min="11780" max="11780" width="17.109375" style="130" bestFit="1" customWidth="1"/>
    <col min="11781" max="11781" width="15.88671875" style="130" customWidth="1"/>
    <col min="11782" max="12032" width="8.88671875" style="130"/>
    <col min="12033" max="12033" width="4.21875" style="130" customWidth="1"/>
    <col min="12034" max="12034" width="68.6640625" style="130" bestFit="1" customWidth="1"/>
    <col min="12035" max="12035" width="46.109375" style="130" bestFit="1" customWidth="1"/>
    <col min="12036" max="12036" width="17.109375" style="130" bestFit="1" customWidth="1"/>
    <col min="12037" max="12037" width="15.88671875" style="130" customWidth="1"/>
    <col min="12038" max="12288" width="8.88671875" style="130"/>
    <col min="12289" max="12289" width="4.21875" style="130" customWidth="1"/>
    <col min="12290" max="12290" width="68.6640625" style="130" bestFit="1" customWidth="1"/>
    <col min="12291" max="12291" width="46.109375" style="130" bestFit="1" customWidth="1"/>
    <col min="12292" max="12292" width="17.109375" style="130" bestFit="1" customWidth="1"/>
    <col min="12293" max="12293" width="15.88671875" style="130" customWidth="1"/>
    <col min="12294" max="12544" width="8.88671875" style="130"/>
    <col min="12545" max="12545" width="4.21875" style="130" customWidth="1"/>
    <col min="12546" max="12546" width="68.6640625" style="130" bestFit="1" customWidth="1"/>
    <col min="12547" max="12547" width="46.109375" style="130" bestFit="1" customWidth="1"/>
    <col min="12548" max="12548" width="17.109375" style="130" bestFit="1" customWidth="1"/>
    <col min="12549" max="12549" width="15.88671875" style="130" customWidth="1"/>
    <col min="12550" max="12800" width="8.88671875" style="130"/>
    <col min="12801" max="12801" width="4.21875" style="130" customWidth="1"/>
    <col min="12802" max="12802" width="68.6640625" style="130" bestFit="1" customWidth="1"/>
    <col min="12803" max="12803" width="46.109375" style="130" bestFit="1" customWidth="1"/>
    <col min="12804" max="12804" width="17.109375" style="130" bestFit="1" customWidth="1"/>
    <col min="12805" max="12805" width="15.88671875" style="130" customWidth="1"/>
    <col min="12806" max="13056" width="8.88671875" style="130"/>
    <col min="13057" max="13057" width="4.21875" style="130" customWidth="1"/>
    <col min="13058" max="13058" width="68.6640625" style="130" bestFit="1" customWidth="1"/>
    <col min="13059" max="13059" width="46.109375" style="130" bestFit="1" customWidth="1"/>
    <col min="13060" max="13060" width="17.109375" style="130" bestFit="1" customWidth="1"/>
    <col min="13061" max="13061" width="15.88671875" style="130" customWidth="1"/>
    <col min="13062" max="13312" width="8.88671875" style="130"/>
    <col min="13313" max="13313" width="4.21875" style="130" customWidth="1"/>
    <col min="13314" max="13314" width="68.6640625" style="130" bestFit="1" customWidth="1"/>
    <col min="13315" max="13315" width="46.109375" style="130" bestFit="1" customWidth="1"/>
    <col min="13316" max="13316" width="17.109375" style="130" bestFit="1" customWidth="1"/>
    <col min="13317" max="13317" width="15.88671875" style="130" customWidth="1"/>
    <col min="13318" max="13568" width="8.88671875" style="130"/>
    <col min="13569" max="13569" width="4.21875" style="130" customWidth="1"/>
    <col min="13570" max="13570" width="68.6640625" style="130" bestFit="1" customWidth="1"/>
    <col min="13571" max="13571" width="46.109375" style="130" bestFit="1" customWidth="1"/>
    <col min="13572" max="13572" width="17.109375" style="130" bestFit="1" customWidth="1"/>
    <col min="13573" max="13573" width="15.88671875" style="130" customWidth="1"/>
    <col min="13574" max="13824" width="8.88671875" style="130"/>
    <col min="13825" max="13825" width="4.21875" style="130" customWidth="1"/>
    <col min="13826" max="13826" width="68.6640625" style="130" bestFit="1" customWidth="1"/>
    <col min="13827" max="13827" width="46.109375" style="130" bestFit="1" customWidth="1"/>
    <col min="13828" max="13828" width="17.109375" style="130" bestFit="1" customWidth="1"/>
    <col min="13829" max="13829" width="15.88671875" style="130" customWidth="1"/>
    <col min="13830" max="14080" width="8.88671875" style="130"/>
    <col min="14081" max="14081" width="4.21875" style="130" customWidth="1"/>
    <col min="14082" max="14082" width="68.6640625" style="130" bestFit="1" customWidth="1"/>
    <col min="14083" max="14083" width="46.109375" style="130" bestFit="1" customWidth="1"/>
    <col min="14084" max="14084" width="17.109375" style="130" bestFit="1" customWidth="1"/>
    <col min="14085" max="14085" width="15.88671875" style="130" customWidth="1"/>
    <col min="14086" max="14336" width="8.88671875" style="130"/>
    <col min="14337" max="14337" width="4.21875" style="130" customWidth="1"/>
    <col min="14338" max="14338" width="68.6640625" style="130" bestFit="1" customWidth="1"/>
    <col min="14339" max="14339" width="46.109375" style="130" bestFit="1" customWidth="1"/>
    <col min="14340" max="14340" width="17.109375" style="130" bestFit="1" customWidth="1"/>
    <col min="14341" max="14341" width="15.88671875" style="130" customWidth="1"/>
    <col min="14342" max="14592" width="8.88671875" style="130"/>
    <col min="14593" max="14593" width="4.21875" style="130" customWidth="1"/>
    <col min="14594" max="14594" width="68.6640625" style="130" bestFit="1" customWidth="1"/>
    <col min="14595" max="14595" width="46.109375" style="130" bestFit="1" customWidth="1"/>
    <col min="14596" max="14596" width="17.109375" style="130" bestFit="1" customWidth="1"/>
    <col min="14597" max="14597" width="15.88671875" style="130" customWidth="1"/>
    <col min="14598" max="14848" width="8.88671875" style="130"/>
    <col min="14849" max="14849" width="4.21875" style="130" customWidth="1"/>
    <col min="14850" max="14850" width="68.6640625" style="130" bestFit="1" customWidth="1"/>
    <col min="14851" max="14851" width="46.109375" style="130" bestFit="1" customWidth="1"/>
    <col min="14852" max="14852" width="17.109375" style="130" bestFit="1" customWidth="1"/>
    <col min="14853" max="14853" width="15.88671875" style="130" customWidth="1"/>
    <col min="14854" max="15104" width="8.88671875" style="130"/>
    <col min="15105" max="15105" width="4.21875" style="130" customWidth="1"/>
    <col min="15106" max="15106" width="68.6640625" style="130" bestFit="1" customWidth="1"/>
    <col min="15107" max="15107" width="46.109375" style="130" bestFit="1" customWidth="1"/>
    <col min="15108" max="15108" width="17.109375" style="130" bestFit="1" customWidth="1"/>
    <col min="15109" max="15109" width="15.88671875" style="130" customWidth="1"/>
    <col min="15110" max="15360" width="8.88671875" style="130"/>
    <col min="15361" max="15361" width="4.21875" style="130" customWidth="1"/>
    <col min="15362" max="15362" width="68.6640625" style="130" bestFit="1" customWidth="1"/>
    <col min="15363" max="15363" width="46.109375" style="130" bestFit="1" customWidth="1"/>
    <col min="15364" max="15364" width="17.109375" style="130" bestFit="1" customWidth="1"/>
    <col min="15365" max="15365" width="15.88671875" style="130" customWidth="1"/>
    <col min="15366" max="15616" width="8.88671875" style="130"/>
    <col min="15617" max="15617" width="4.21875" style="130" customWidth="1"/>
    <col min="15618" max="15618" width="68.6640625" style="130" bestFit="1" customWidth="1"/>
    <col min="15619" max="15619" width="46.109375" style="130" bestFit="1" customWidth="1"/>
    <col min="15620" max="15620" width="17.109375" style="130" bestFit="1" customWidth="1"/>
    <col min="15621" max="15621" width="15.88671875" style="130" customWidth="1"/>
    <col min="15622" max="15872" width="8.88671875" style="130"/>
    <col min="15873" max="15873" width="4.21875" style="130" customWidth="1"/>
    <col min="15874" max="15874" width="68.6640625" style="130" bestFit="1" customWidth="1"/>
    <col min="15875" max="15875" width="46.109375" style="130" bestFit="1" customWidth="1"/>
    <col min="15876" max="15876" width="17.109375" style="130" bestFit="1" customWidth="1"/>
    <col min="15877" max="15877" width="15.88671875" style="130" customWidth="1"/>
    <col min="15878" max="16128" width="8.88671875" style="130"/>
    <col min="16129" max="16129" width="4.21875" style="130" customWidth="1"/>
    <col min="16130" max="16130" width="68.6640625" style="130" bestFit="1" customWidth="1"/>
    <col min="16131" max="16131" width="46.109375" style="130" bestFit="1" customWidth="1"/>
    <col min="16132" max="16132" width="17.109375" style="130" bestFit="1" customWidth="1"/>
    <col min="16133" max="16133" width="15.88671875" style="130" customWidth="1"/>
    <col min="16134" max="16384" width="8.88671875" style="130"/>
  </cols>
  <sheetData>
    <row r="2" spans="2:5" x14ac:dyDescent="0.25">
      <c r="B2" s="151" t="s">
        <v>171</v>
      </c>
    </row>
    <row r="3" spans="2:5" x14ac:dyDescent="0.25">
      <c r="B3" s="151" t="s">
        <v>172</v>
      </c>
      <c r="C3"/>
    </row>
    <row r="4" spans="2:5" x14ac:dyDescent="0.25">
      <c r="B4" s="151" t="s">
        <v>173</v>
      </c>
    </row>
    <row r="5" spans="2:5" x14ac:dyDescent="0.25">
      <c r="B5" s="151" t="s">
        <v>174</v>
      </c>
    </row>
    <row r="6" spans="2:5" x14ac:dyDescent="0.25">
      <c r="B6" s="151"/>
    </row>
    <row r="7" spans="2:5" x14ac:dyDescent="0.25">
      <c r="B7" s="152" t="s">
        <v>175</v>
      </c>
    </row>
    <row r="8" spans="2:5" ht="18.75" x14ac:dyDescent="0.3">
      <c r="B8" s="131" t="s">
        <v>153</v>
      </c>
    </row>
    <row r="10" spans="2:5" x14ac:dyDescent="0.25">
      <c r="B10" s="130" t="s">
        <v>154</v>
      </c>
    </row>
    <row r="11" spans="2:5" ht="16.5" thickBot="1" x14ac:dyDescent="0.3">
      <c r="B11" s="132" t="s">
        <v>155</v>
      </c>
      <c r="C11" s="132" t="s">
        <v>156</v>
      </c>
      <c r="D11" s="132" t="s">
        <v>157</v>
      </c>
      <c r="E11" s="132" t="s">
        <v>158</v>
      </c>
    </row>
    <row r="12" spans="2:5" x14ac:dyDescent="0.25">
      <c r="B12" s="153" t="s">
        <v>159</v>
      </c>
      <c r="C12" s="133" t="s">
        <v>162</v>
      </c>
      <c r="D12" s="133" t="s">
        <v>159</v>
      </c>
      <c r="E12" s="134" t="s">
        <v>232</v>
      </c>
    </row>
    <row r="13" spans="2:5" x14ac:dyDescent="0.25">
      <c r="B13" s="153" t="s">
        <v>160</v>
      </c>
      <c r="C13" s="133" t="s">
        <v>163</v>
      </c>
      <c r="D13" s="133" t="s">
        <v>160</v>
      </c>
      <c r="E13" s="134" t="s">
        <v>233</v>
      </c>
    </row>
    <row r="14" spans="2:5" x14ac:dyDescent="0.25">
      <c r="B14" s="153" t="s">
        <v>161</v>
      </c>
      <c r="C14" s="133" t="s">
        <v>164</v>
      </c>
      <c r="D14" s="133" t="s">
        <v>161</v>
      </c>
      <c r="E14" s="135" t="s">
        <v>229</v>
      </c>
    </row>
    <row r="15" spans="2:5" ht="16.5" thickBot="1" x14ac:dyDescent="0.3">
      <c r="B15" s="136"/>
      <c r="C15" s="137"/>
      <c r="D15" s="137"/>
      <c r="E15" s="137"/>
    </row>
    <row r="17" spans="2:3" x14ac:dyDescent="0.25">
      <c r="B17" s="130" t="s">
        <v>165</v>
      </c>
      <c r="C17" s="138"/>
    </row>
    <row r="18" spans="2:3" x14ac:dyDescent="0.25">
      <c r="B18" s="130" t="s">
        <v>176</v>
      </c>
      <c r="C18" s="138"/>
    </row>
    <row r="20" spans="2:3" x14ac:dyDescent="0.25">
      <c r="B20" s="130" t="s">
        <v>122</v>
      </c>
      <c r="C20" s="130" t="s">
        <v>166</v>
      </c>
    </row>
    <row r="21" spans="2:3" x14ac:dyDescent="0.25">
      <c r="B21" s="130" t="s">
        <v>123</v>
      </c>
      <c r="C21" s="139" t="s">
        <v>124</v>
      </c>
    </row>
    <row r="24" spans="2:3" ht="31.5" x14ac:dyDescent="0.25">
      <c r="B24" s="178" t="s">
        <v>170</v>
      </c>
    </row>
    <row r="25" spans="2:3" x14ac:dyDescent="0.25">
      <c r="B25"/>
      <c r="C25"/>
    </row>
    <row r="26" spans="2:3" x14ac:dyDescent="0.25">
      <c r="B26" s="208" t="s">
        <v>167</v>
      </c>
      <c r="C26" s="149" t="s">
        <v>149</v>
      </c>
    </row>
    <row r="27" spans="2:3" x14ac:dyDescent="0.25">
      <c r="B27" s="209"/>
      <c r="C27" s="142" t="s">
        <v>3</v>
      </c>
    </row>
    <row r="28" spans="2:3" x14ac:dyDescent="0.25">
      <c r="B28" s="209"/>
      <c r="C28" s="142" t="s">
        <v>130</v>
      </c>
    </row>
    <row r="29" spans="2:3" x14ac:dyDescent="0.25">
      <c r="B29" s="209"/>
      <c r="C29" s="142" t="s">
        <v>131</v>
      </c>
    </row>
    <row r="30" spans="2:3" x14ac:dyDescent="0.25">
      <c r="B30" s="209"/>
      <c r="C30" s="142" t="s">
        <v>17</v>
      </c>
    </row>
    <row r="31" spans="2:3" x14ac:dyDescent="0.25">
      <c r="B31" s="209"/>
      <c r="C31" s="142" t="s">
        <v>132</v>
      </c>
    </row>
    <row r="32" spans="2:3" x14ac:dyDescent="0.25">
      <c r="B32" s="209"/>
      <c r="C32" s="149" t="s">
        <v>146</v>
      </c>
    </row>
    <row r="33" spans="2:3" x14ac:dyDescent="0.25">
      <c r="B33" s="209"/>
      <c r="C33" s="142" t="s">
        <v>134</v>
      </c>
    </row>
    <row r="34" spans="2:3" x14ac:dyDescent="0.25">
      <c r="B34" s="209"/>
      <c r="C34" s="142" t="s">
        <v>135</v>
      </c>
    </row>
    <row r="35" spans="2:3" x14ac:dyDescent="0.25">
      <c r="B35" s="209"/>
      <c r="C35" s="142" t="s">
        <v>136</v>
      </c>
    </row>
    <row r="36" spans="2:3" x14ac:dyDescent="0.25">
      <c r="B36" s="209"/>
      <c r="C36" s="142" t="s">
        <v>137</v>
      </c>
    </row>
    <row r="37" spans="2:3" x14ac:dyDescent="0.25">
      <c r="B37" s="209"/>
      <c r="C37" s="149" t="s">
        <v>138</v>
      </c>
    </row>
    <row r="38" spans="2:3" x14ac:dyDescent="0.25">
      <c r="B38" s="209"/>
      <c r="C38" s="142" t="s">
        <v>8</v>
      </c>
    </row>
    <row r="39" spans="2:3" x14ac:dyDescent="0.25">
      <c r="B39" s="209"/>
      <c r="C39" s="142" t="s">
        <v>139</v>
      </c>
    </row>
    <row r="40" spans="2:3" x14ac:dyDescent="0.25">
      <c r="B40" s="209"/>
      <c r="C40" s="143" t="s">
        <v>169</v>
      </c>
    </row>
    <row r="41" spans="2:3" x14ac:dyDescent="0.25">
      <c r="B41" s="209"/>
      <c r="C41" s="142" t="s">
        <v>140</v>
      </c>
    </row>
    <row r="42" spans="2:3" x14ac:dyDescent="0.25">
      <c r="B42" s="209"/>
      <c r="C42" s="142" t="s">
        <v>141</v>
      </c>
    </row>
    <row r="43" spans="2:3" x14ac:dyDescent="0.25">
      <c r="B43" s="209"/>
      <c r="C43" s="142" t="s">
        <v>142</v>
      </c>
    </row>
    <row r="44" spans="2:3" x14ac:dyDescent="0.25">
      <c r="B44" s="209"/>
      <c r="C44" s="142" t="s">
        <v>151</v>
      </c>
    </row>
    <row r="45" spans="2:3" x14ac:dyDescent="0.25">
      <c r="B45" s="210"/>
      <c r="C45" s="142" t="s">
        <v>152</v>
      </c>
    </row>
    <row r="46" spans="2:3" x14ac:dyDescent="0.25">
      <c r="B46" s="211" t="s">
        <v>168</v>
      </c>
      <c r="C46" s="143" t="s">
        <v>144</v>
      </c>
    </row>
    <row r="47" spans="2:3" x14ac:dyDescent="0.25">
      <c r="B47" s="212"/>
      <c r="C47" s="142" t="s">
        <v>145</v>
      </c>
    </row>
    <row r="48" spans="2:3" x14ac:dyDescent="0.25">
      <c r="B48" s="212"/>
      <c r="C48" s="142" t="s">
        <v>17</v>
      </c>
    </row>
    <row r="49" spans="2:3" x14ac:dyDescent="0.25">
      <c r="B49" s="212"/>
      <c r="C49" s="143" t="s">
        <v>146</v>
      </c>
    </row>
    <row r="50" spans="2:3" x14ac:dyDescent="0.25">
      <c r="B50" s="212"/>
      <c r="C50" s="142" t="s">
        <v>134</v>
      </c>
    </row>
    <row r="51" spans="2:3" x14ac:dyDescent="0.25">
      <c r="B51" s="212"/>
      <c r="C51" s="142" t="s">
        <v>147</v>
      </c>
    </row>
    <row r="52" spans="2:3" x14ac:dyDescent="0.25">
      <c r="B52" s="212"/>
      <c r="C52" s="142" t="s">
        <v>150</v>
      </c>
    </row>
    <row r="53" spans="2:3" x14ac:dyDescent="0.25">
      <c r="B53" s="213"/>
      <c r="C53" s="142" t="s">
        <v>148</v>
      </c>
    </row>
    <row r="54" spans="2:3" ht="21" x14ac:dyDescent="0.35">
      <c r="B54" s="144" t="s">
        <v>15</v>
      </c>
      <c r="C54" s="141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</sheetData>
  <mergeCells count="2">
    <mergeCell ref="B26:B45"/>
    <mergeCell ref="B46:B53"/>
  </mergeCells>
  <hyperlinks>
    <hyperlink ref="B12" location="Monthly!A1" display="Monthly"/>
    <hyperlink ref="B13" location="Quarterly!A1" display="Quarterly"/>
    <hyperlink ref="B14" location="Annual!A1" display="Annual"/>
    <hyperlink ref="C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D193"/>
  <sheetViews>
    <sheetView workbookViewId="0">
      <pane xSplit="1" ySplit="5" topLeftCell="EX27" activePane="bottomRight" state="frozen"/>
      <selection pane="topRight" activeCell="B1" sqref="B1"/>
      <selection pane="bottomLeft" activeCell="A6" sqref="A6"/>
      <selection pane="bottomRight" activeCell="FD35" sqref="FD35"/>
    </sheetView>
  </sheetViews>
  <sheetFormatPr baseColWidth="10" defaultColWidth="14.88671875" defaultRowHeight="15.75" x14ac:dyDescent="0.25"/>
  <cols>
    <col min="1" max="1" width="33.33203125" style="1" customWidth="1"/>
    <col min="2" max="2" width="10.5546875" style="1" bestFit="1" customWidth="1"/>
    <col min="3" max="3" width="11.77734375" style="1" bestFit="1" customWidth="1"/>
    <col min="4" max="9" width="11.109375" style="1" bestFit="1" customWidth="1"/>
    <col min="10" max="10" width="13.6640625" style="1" bestFit="1" customWidth="1"/>
    <col min="11" max="11" width="11.109375" style="1" bestFit="1" customWidth="1"/>
    <col min="12" max="12" width="13.21875" style="1" bestFit="1" customWidth="1"/>
    <col min="13" max="13" width="13" style="1" bestFit="1" customWidth="1"/>
    <col min="14" max="15" width="14.88671875" style="1" bestFit="1" customWidth="1"/>
    <col min="16" max="16" width="9.5546875" style="1" bestFit="1" customWidth="1"/>
    <col min="17" max="17" width="19.77734375" style="1" bestFit="1" customWidth="1"/>
    <col min="18" max="18" width="14.88671875" style="1" bestFit="1" customWidth="1"/>
    <col min="19" max="19" width="10" style="1" bestFit="1" customWidth="1"/>
    <col min="20" max="20" width="9.109375" style="1" bestFit="1" customWidth="1"/>
    <col min="21" max="25" width="15.21875" style="1" bestFit="1" customWidth="1"/>
    <col min="26" max="26" width="18.44140625" style="1" customWidth="1"/>
    <col min="27" max="55" width="14.88671875" style="1" customWidth="1"/>
    <col min="56" max="60" width="15.21875" style="1" bestFit="1" customWidth="1"/>
    <col min="61" max="72" width="14.88671875" style="1" customWidth="1"/>
    <col min="73" max="88" width="15" style="1" bestFit="1" customWidth="1"/>
    <col min="89" max="93" width="15" style="1" customWidth="1"/>
    <col min="94" max="100" width="15" style="1" bestFit="1" customWidth="1"/>
    <col min="101" max="16384" width="14.88671875" style="1"/>
  </cols>
  <sheetData>
    <row r="1" spans="1:160" ht="16.5" thickBot="1" x14ac:dyDescent="0.3">
      <c r="A1" s="140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CX1" s="2"/>
      <c r="CY1" s="2"/>
    </row>
    <row r="2" spans="1:160" x14ac:dyDescent="0.25">
      <c r="A2" s="52"/>
      <c r="B2" s="55"/>
      <c r="C2" s="55"/>
      <c r="D2" s="55"/>
      <c r="E2" s="55"/>
      <c r="F2" s="55"/>
      <c r="G2" s="55"/>
      <c r="H2" s="55"/>
      <c r="I2" s="55"/>
      <c r="J2" s="55"/>
      <c r="K2" s="55"/>
      <c r="L2" s="55" t="s">
        <v>53</v>
      </c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 t="s">
        <v>53</v>
      </c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 t="s">
        <v>53</v>
      </c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</row>
    <row r="3" spans="1:160" s="154" customFormat="1" ht="19.5" thickBot="1" x14ac:dyDescent="0.35">
      <c r="A3" s="158" t="s">
        <v>126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4"/>
      <c r="CQ3" s="174"/>
      <c r="CR3" s="174"/>
      <c r="CS3" s="174"/>
      <c r="CT3" s="174"/>
      <c r="CU3" s="174"/>
      <c r="CV3" s="174"/>
      <c r="CW3" s="174"/>
      <c r="CX3" s="174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</row>
    <row r="4" spans="1:160" s="154" customFormat="1" ht="18.75" x14ac:dyDescent="0.3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CP4" s="175"/>
      <c r="CQ4" s="175"/>
      <c r="CR4" s="175"/>
      <c r="CS4" s="175"/>
      <c r="CT4" s="175"/>
      <c r="CU4" s="175"/>
      <c r="CV4" s="175"/>
      <c r="CW4" s="190"/>
      <c r="CX4" s="59"/>
      <c r="CY4" s="59"/>
      <c r="CZ4" s="59"/>
      <c r="DA4" s="59"/>
      <c r="DB4" s="59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</row>
    <row r="5" spans="1:160" s="157" customFormat="1" ht="18.75" x14ac:dyDescent="0.3">
      <c r="A5" s="179" t="s">
        <v>127</v>
      </c>
      <c r="B5" s="180">
        <v>40544</v>
      </c>
      <c r="C5" s="180">
        <v>40575</v>
      </c>
      <c r="D5" s="180">
        <v>40603</v>
      </c>
      <c r="E5" s="180">
        <v>40634</v>
      </c>
      <c r="F5" s="180">
        <v>40664</v>
      </c>
      <c r="G5" s="180">
        <v>40695</v>
      </c>
      <c r="H5" s="180">
        <v>40725</v>
      </c>
      <c r="I5" s="180">
        <v>40756</v>
      </c>
      <c r="J5" s="180">
        <v>40787</v>
      </c>
      <c r="K5" s="180">
        <v>40817</v>
      </c>
      <c r="L5" s="180">
        <v>40848</v>
      </c>
      <c r="M5" s="180">
        <v>40878</v>
      </c>
      <c r="N5" s="180">
        <v>40909</v>
      </c>
      <c r="O5" s="180">
        <v>40940</v>
      </c>
      <c r="P5" s="180">
        <v>40969</v>
      </c>
      <c r="Q5" s="180">
        <v>41000</v>
      </c>
      <c r="R5" s="180">
        <v>41030</v>
      </c>
      <c r="S5" s="180">
        <v>41061</v>
      </c>
      <c r="T5" s="180">
        <v>41091</v>
      </c>
      <c r="U5" s="180">
        <v>41122</v>
      </c>
      <c r="V5" s="180">
        <v>41153</v>
      </c>
      <c r="W5" s="180">
        <v>41183</v>
      </c>
      <c r="X5" s="180">
        <v>41214</v>
      </c>
      <c r="Y5" s="180">
        <v>41244</v>
      </c>
      <c r="Z5" s="180">
        <v>41275</v>
      </c>
      <c r="AA5" s="180">
        <v>41306</v>
      </c>
      <c r="AB5" s="180">
        <v>41334</v>
      </c>
      <c r="AC5" s="180">
        <v>41365</v>
      </c>
      <c r="AD5" s="180">
        <v>41395</v>
      </c>
      <c r="AE5" s="180">
        <v>41426</v>
      </c>
      <c r="AF5" s="180">
        <v>41456</v>
      </c>
      <c r="AG5" s="180">
        <v>41487</v>
      </c>
      <c r="AH5" s="180">
        <v>41518</v>
      </c>
      <c r="AI5" s="180">
        <v>41548</v>
      </c>
      <c r="AJ5" s="180">
        <v>41579</v>
      </c>
      <c r="AK5" s="180">
        <v>41609</v>
      </c>
      <c r="AL5" s="180">
        <v>41640</v>
      </c>
      <c r="AM5" s="180">
        <v>41671</v>
      </c>
      <c r="AN5" s="180">
        <v>41699</v>
      </c>
      <c r="AO5" s="180">
        <v>41730</v>
      </c>
      <c r="AP5" s="180">
        <v>41760</v>
      </c>
      <c r="AQ5" s="180">
        <v>41791</v>
      </c>
      <c r="AR5" s="180">
        <v>41821</v>
      </c>
      <c r="AS5" s="180">
        <v>41852</v>
      </c>
      <c r="AT5" s="180">
        <v>41883</v>
      </c>
      <c r="AU5" s="180">
        <v>41913</v>
      </c>
      <c r="AV5" s="180">
        <v>41944</v>
      </c>
      <c r="AW5" s="180">
        <v>41974</v>
      </c>
      <c r="AX5" s="180">
        <v>42005</v>
      </c>
      <c r="AY5" s="180">
        <v>42036</v>
      </c>
      <c r="AZ5" s="180">
        <v>42064</v>
      </c>
      <c r="BA5" s="180">
        <v>42095</v>
      </c>
      <c r="BB5" s="180">
        <v>42125</v>
      </c>
      <c r="BC5" s="180">
        <v>42156</v>
      </c>
      <c r="BD5" s="180">
        <v>42186</v>
      </c>
      <c r="BE5" s="180">
        <v>42217</v>
      </c>
      <c r="BF5" s="180">
        <v>42248</v>
      </c>
      <c r="BG5" s="180">
        <v>42278</v>
      </c>
      <c r="BH5" s="180">
        <v>42309</v>
      </c>
      <c r="BI5" s="180">
        <v>42339</v>
      </c>
      <c r="BJ5" s="180">
        <v>42370</v>
      </c>
      <c r="BK5" s="180">
        <v>42401</v>
      </c>
      <c r="BL5" s="180">
        <v>42430</v>
      </c>
      <c r="BM5" s="180">
        <v>42461</v>
      </c>
      <c r="BN5" s="180">
        <v>42491</v>
      </c>
      <c r="BO5" s="180">
        <v>42522</v>
      </c>
      <c r="BP5" s="180">
        <v>42552</v>
      </c>
      <c r="BQ5" s="180">
        <v>42583</v>
      </c>
      <c r="BR5" s="180">
        <v>42614</v>
      </c>
      <c r="BS5" s="180">
        <v>42644</v>
      </c>
      <c r="BT5" s="180">
        <v>42675</v>
      </c>
      <c r="BU5" s="180">
        <v>42705</v>
      </c>
      <c r="BV5" s="180">
        <v>42736</v>
      </c>
      <c r="BW5" s="180">
        <v>42767</v>
      </c>
      <c r="BX5" s="180">
        <v>42795</v>
      </c>
      <c r="BY5" s="180">
        <v>42826</v>
      </c>
      <c r="BZ5" s="180">
        <v>42856</v>
      </c>
      <c r="CA5" s="180">
        <v>42887</v>
      </c>
      <c r="CB5" s="180">
        <v>42917</v>
      </c>
      <c r="CC5" s="180">
        <v>42948</v>
      </c>
      <c r="CD5" s="180">
        <v>42979</v>
      </c>
      <c r="CE5" s="180">
        <v>43009</v>
      </c>
      <c r="CF5" s="180">
        <v>43040</v>
      </c>
      <c r="CG5" s="180">
        <v>43070</v>
      </c>
      <c r="CH5" s="180">
        <v>43101</v>
      </c>
      <c r="CI5" s="180">
        <v>43132</v>
      </c>
      <c r="CJ5" s="180">
        <v>43161</v>
      </c>
      <c r="CK5" s="180">
        <v>43193</v>
      </c>
      <c r="CL5" s="180">
        <v>43224</v>
      </c>
      <c r="CM5" s="180">
        <v>43256</v>
      </c>
      <c r="CN5" s="180">
        <v>43287</v>
      </c>
      <c r="CO5" s="180">
        <v>43319</v>
      </c>
      <c r="CP5" s="180">
        <v>43351</v>
      </c>
      <c r="CQ5" s="180">
        <v>43381</v>
      </c>
      <c r="CR5" s="180">
        <v>43405</v>
      </c>
      <c r="CS5" s="180">
        <v>43435</v>
      </c>
      <c r="CT5" s="180">
        <v>43466</v>
      </c>
      <c r="CU5" s="180">
        <v>43497</v>
      </c>
      <c r="CV5" s="180">
        <v>43525</v>
      </c>
      <c r="CW5" s="180">
        <v>43556</v>
      </c>
      <c r="CX5" s="180">
        <v>43586</v>
      </c>
      <c r="CY5" s="180">
        <v>43617</v>
      </c>
      <c r="CZ5" s="180">
        <v>43647</v>
      </c>
      <c r="DA5" s="180">
        <v>43678</v>
      </c>
      <c r="DB5" s="180">
        <v>43709</v>
      </c>
      <c r="DC5" s="180">
        <v>43739</v>
      </c>
      <c r="DD5" s="197">
        <v>43770</v>
      </c>
      <c r="DE5" s="197">
        <v>43800</v>
      </c>
      <c r="DF5" s="197">
        <v>43831</v>
      </c>
      <c r="DG5" s="197">
        <v>43862</v>
      </c>
      <c r="DH5" s="197">
        <v>43891</v>
      </c>
      <c r="DI5" s="197">
        <v>43922</v>
      </c>
      <c r="DJ5" s="197">
        <v>43952</v>
      </c>
      <c r="DK5" s="197">
        <v>43983</v>
      </c>
      <c r="DL5" s="197">
        <v>44013</v>
      </c>
      <c r="DM5" s="197">
        <v>44044</v>
      </c>
      <c r="DN5" s="197">
        <v>44075</v>
      </c>
      <c r="DO5" s="197">
        <v>44105</v>
      </c>
      <c r="DP5" s="197">
        <v>44136</v>
      </c>
      <c r="DQ5" s="197">
        <v>44166</v>
      </c>
      <c r="DR5" s="197">
        <v>44197</v>
      </c>
      <c r="DS5" s="197">
        <v>44228</v>
      </c>
      <c r="DT5" s="197">
        <v>44256</v>
      </c>
      <c r="DU5" s="197">
        <v>44287</v>
      </c>
      <c r="DV5" s="197">
        <v>44317</v>
      </c>
      <c r="DW5" s="197">
        <v>44348</v>
      </c>
      <c r="DX5" s="197">
        <v>44378</v>
      </c>
      <c r="DY5" s="197">
        <v>44409</v>
      </c>
      <c r="DZ5" s="197">
        <v>44440</v>
      </c>
      <c r="EA5" s="197">
        <v>44470</v>
      </c>
      <c r="EB5" s="197">
        <v>44501</v>
      </c>
      <c r="EC5" s="197">
        <v>44531</v>
      </c>
      <c r="ED5" s="197">
        <v>44562</v>
      </c>
      <c r="EE5" s="197">
        <v>44593</v>
      </c>
      <c r="EF5" s="197">
        <v>44621</v>
      </c>
      <c r="EG5" s="197">
        <v>44652</v>
      </c>
      <c r="EH5" s="197">
        <v>44682</v>
      </c>
      <c r="EI5" s="197">
        <v>44713</v>
      </c>
      <c r="EJ5" s="197">
        <v>44743</v>
      </c>
      <c r="EK5" s="197">
        <v>44774</v>
      </c>
      <c r="EL5" s="197">
        <v>44805</v>
      </c>
      <c r="EM5" s="197">
        <v>44835</v>
      </c>
      <c r="EN5" s="197">
        <v>44866</v>
      </c>
      <c r="EO5" s="197">
        <v>44896</v>
      </c>
      <c r="EP5" s="197">
        <v>44927</v>
      </c>
      <c r="EQ5" s="197">
        <v>44958</v>
      </c>
      <c r="ER5" s="197">
        <v>44986</v>
      </c>
      <c r="ES5" s="197">
        <v>45017</v>
      </c>
      <c r="ET5" s="197">
        <v>45047</v>
      </c>
      <c r="EU5" s="197">
        <v>45078</v>
      </c>
      <c r="EV5" s="197">
        <v>45108</v>
      </c>
      <c r="EW5" s="197">
        <v>45140</v>
      </c>
      <c r="EX5" s="197">
        <v>45172</v>
      </c>
      <c r="EY5" s="197">
        <v>45204</v>
      </c>
      <c r="EZ5" s="197">
        <v>45236</v>
      </c>
      <c r="FA5" s="197">
        <v>45261</v>
      </c>
      <c r="FB5" s="197">
        <v>45292</v>
      </c>
      <c r="FC5" s="197">
        <v>45323</v>
      </c>
      <c r="FD5" s="197">
        <v>45352</v>
      </c>
    </row>
    <row r="6" spans="1:160" x14ac:dyDescent="0.25">
      <c r="A6" s="90" t="s">
        <v>128</v>
      </c>
      <c r="B6" s="163">
        <f t="shared" ref="B6:Y6" si="0">SUM(B7,B13,B18,B21)</f>
        <v>399427.14837181836</v>
      </c>
      <c r="C6" s="163">
        <f t="shared" si="0"/>
        <v>402720.9647952888</v>
      </c>
      <c r="D6" s="163">
        <f t="shared" si="0"/>
        <v>409936.2458439396</v>
      </c>
      <c r="E6" s="163">
        <f t="shared" si="0"/>
        <v>417924.9190775298</v>
      </c>
      <c r="F6" s="163">
        <f t="shared" si="0"/>
        <v>419714.23128882347</v>
      </c>
      <c r="G6" s="163">
        <f t="shared" si="0"/>
        <v>422353.02960099472</v>
      </c>
      <c r="H6" s="163">
        <f t="shared" si="0"/>
        <v>430180.37873196451</v>
      </c>
      <c r="I6" s="163">
        <f t="shared" si="0"/>
        <v>436078.40315156674</v>
      </c>
      <c r="J6" s="163">
        <f t="shared" si="0"/>
        <v>428509.90000932041</v>
      </c>
      <c r="K6" s="163">
        <f t="shared" si="0"/>
        <v>442266.92909779248</v>
      </c>
      <c r="L6" s="163">
        <f t="shared" si="0"/>
        <v>449255.80692027265</v>
      </c>
      <c r="M6" s="163">
        <f t="shared" si="0"/>
        <v>457479.45777255064</v>
      </c>
      <c r="N6" s="163">
        <f t="shared" si="0"/>
        <v>461871.53848107788</v>
      </c>
      <c r="O6" s="163">
        <f t="shared" si="0"/>
        <v>473937.05295678164</v>
      </c>
      <c r="P6" s="163">
        <f t="shared" si="0"/>
        <v>472580.75395197934</v>
      </c>
      <c r="Q6" s="163">
        <f t="shared" si="0"/>
        <v>501983.48843998986</v>
      </c>
      <c r="R6" s="163">
        <f t="shared" si="0"/>
        <v>470117.94447511295</v>
      </c>
      <c r="S6" s="163">
        <f t="shared" si="0"/>
        <v>508126.19150093466</v>
      </c>
      <c r="T6" s="163">
        <f t="shared" si="0"/>
        <v>496765.76426959038</v>
      </c>
      <c r="U6" s="163">
        <f t="shared" si="0"/>
        <v>503953.36789082468</v>
      </c>
      <c r="V6" s="163">
        <f t="shared" si="0"/>
        <v>542514.07746449835</v>
      </c>
      <c r="W6" s="163">
        <f t="shared" si="0"/>
        <v>550038.20150429278</v>
      </c>
      <c r="X6" s="163">
        <f t="shared" si="0"/>
        <v>589627.3797752246</v>
      </c>
      <c r="Y6" s="163">
        <f t="shared" si="0"/>
        <v>618081.96213447361</v>
      </c>
      <c r="Z6" s="163">
        <f t="shared" ref="Z6:BE6" si="1">SUM(Z7,Z13,Z18,Z21)</f>
        <v>642835.73018401372</v>
      </c>
      <c r="AA6" s="163">
        <f t="shared" si="1"/>
        <v>615529.37742077687</v>
      </c>
      <c r="AB6" s="163">
        <f t="shared" si="1"/>
        <v>610800.94617121981</v>
      </c>
      <c r="AC6" s="163">
        <f t="shared" si="1"/>
        <v>602852.8853776023</v>
      </c>
      <c r="AD6" s="163">
        <f t="shared" si="1"/>
        <v>605030.90401701292</v>
      </c>
      <c r="AE6" s="163">
        <f t="shared" si="1"/>
        <v>608868.49344077823</v>
      </c>
      <c r="AF6" s="163">
        <f t="shared" si="1"/>
        <v>607822.21822234639</v>
      </c>
      <c r="AG6" s="163">
        <f t="shared" si="1"/>
        <v>608853.27465452254</v>
      </c>
      <c r="AH6" s="163">
        <f t="shared" si="1"/>
        <v>613409.0911937349</v>
      </c>
      <c r="AI6" s="163">
        <f t="shared" si="1"/>
        <v>609422.37815207429</v>
      </c>
      <c r="AJ6" s="163">
        <f t="shared" si="1"/>
        <v>613116.27821434755</v>
      </c>
      <c r="AK6" s="163">
        <f t="shared" si="1"/>
        <v>624933.01400971948</v>
      </c>
      <c r="AL6" s="163">
        <f t="shared" si="1"/>
        <v>644681.88134363294</v>
      </c>
      <c r="AM6" s="163">
        <f t="shared" si="1"/>
        <v>610800.94617121981</v>
      </c>
      <c r="AN6" s="163">
        <f t="shared" si="1"/>
        <v>650431.41273063875</v>
      </c>
      <c r="AO6" s="163">
        <f t="shared" si="1"/>
        <v>645645.89317330311</v>
      </c>
      <c r="AP6" s="163">
        <f t="shared" si="1"/>
        <v>654781.85867372085</v>
      </c>
      <c r="AQ6" s="163">
        <f t="shared" si="1"/>
        <v>656454.25949969934</v>
      </c>
      <c r="AR6" s="163">
        <f t="shared" si="1"/>
        <v>656331.68936523853</v>
      </c>
      <c r="AS6" s="163">
        <f t="shared" si="1"/>
        <v>665483.090455172</v>
      </c>
      <c r="AT6" s="163">
        <f t="shared" si="1"/>
        <v>658550.81747947377</v>
      </c>
      <c r="AU6" s="163">
        <f t="shared" si="1"/>
        <v>654695.0643351652</v>
      </c>
      <c r="AV6" s="163">
        <f t="shared" si="1"/>
        <v>653428.44357160921</v>
      </c>
      <c r="AW6" s="163">
        <f t="shared" si="1"/>
        <v>654153.59409198794</v>
      </c>
      <c r="AX6" s="163">
        <f t="shared" si="1"/>
        <v>642765.25393807283</v>
      </c>
      <c r="AY6" s="163">
        <f t="shared" si="1"/>
        <v>645486.93839329272</v>
      </c>
      <c r="AZ6" s="163">
        <f t="shared" si="1"/>
        <v>635730.38237350457</v>
      </c>
      <c r="BA6" s="163">
        <f t="shared" si="1"/>
        <v>637750.92053256312</v>
      </c>
      <c r="BB6" s="163">
        <f t="shared" si="1"/>
        <v>650036.72279173112</v>
      </c>
      <c r="BC6" s="163">
        <f t="shared" si="1"/>
        <v>659639.79038244393</v>
      </c>
      <c r="BD6" s="163">
        <f t="shared" si="1"/>
        <v>656026.0929624011</v>
      </c>
      <c r="BE6" s="163">
        <f t="shared" si="1"/>
        <v>660960.48635012633</v>
      </c>
      <c r="BF6" s="163">
        <f t="shared" ref="BF6:BU6" si="2">SUM(BF7,BF13,BF18,BF21)</f>
        <v>658334.67760241905</v>
      </c>
      <c r="BG6" s="163">
        <f t="shared" si="2"/>
        <v>659183.233542728</v>
      </c>
      <c r="BH6" s="163">
        <f t="shared" si="2"/>
        <v>657096.22318427381</v>
      </c>
      <c r="BI6" s="163">
        <f t="shared" si="2"/>
        <v>688985.05802739237</v>
      </c>
      <c r="BJ6" s="163">
        <f t="shared" si="2"/>
        <v>673856.67392920586</v>
      </c>
      <c r="BK6" s="163">
        <f t="shared" si="2"/>
        <v>681991.6960039339</v>
      </c>
      <c r="BL6" s="163">
        <f t="shared" si="2"/>
        <v>705200.05827904528</v>
      </c>
      <c r="BM6" s="163">
        <f t="shared" si="2"/>
        <v>710849.78468419495</v>
      </c>
      <c r="BN6" s="163">
        <f t="shared" si="2"/>
        <v>730504.64695574064</v>
      </c>
      <c r="BO6" s="163">
        <f t="shared" si="2"/>
        <v>733170.38799864776</v>
      </c>
      <c r="BP6" s="163">
        <f t="shared" si="2"/>
        <v>712336.16205407516</v>
      </c>
      <c r="BQ6" s="163">
        <f t="shared" si="2"/>
        <v>736755.44386252831</v>
      </c>
      <c r="BR6" s="163">
        <f t="shared" si="2"/>
        <v>733863.07526816952</v>
      </c>
      <c r="BS6" s="163">
        <f t="shared" si="2"/>
        <v>726580.8795600119</v>
      </c>
      <c r="BT6" s="163">
        <f t="shared" si="2"/>
        <v>724781.19591495628</v>
      </c>
      <c r="BU6" s="163">
        <f t="shared" si="2"/>
        <v>722119.90906009288</v>
      </c>
      <c r="BV6" s="163">
        <f t="shared" ref="BV6:CK6" si="3">SUM(BV7,BV13,BV18,BV21)</f>
        <v>732609.86471293867</v>
      </c>
      <c r="BW6" s="163">
        <f t="shared" si="3"/>
        <v>727084.99794244976</v>
      </c>
      <c r="BX6" s="163">
        <f t="shared" si="3"/>
        <v>716623.98230872361</v>
      </c>
      <c r="BY6" s="163">
        <f t="shared" si="3"/>
        <v>745031.45500539499</v>
      </c>
      <c r="BZ6" s="163">
        <f t="shared" si="3"/>
        <v>752262.59007828962</v>
      </c>
      <c r="CA6" s="163">
        <f t="shared" si="3"/>
        <v>757959.21506850026</v>
      </c>
      <c r="CB6" s="163">
        <f t="shared" si="3"/>
        <v>768141.40630594443</v>
      </c>
      <c r="CC6" s="163">
        <f t="shared" si="3"/>
        <v>772789.50420167844</v>
      </c>
      <c r="CD6" s="163">
        <f t="shared" si="3"/>
        <v>771682.76021775254</v>
      </c>
      <c r="CE6" s="163">
        <f t="shared" si="3"/>
        <v>773187.02002365864</v>
      </c>
      <c r="CF6" s="163">
        <f t="shared" si="3"/>
        <v>776284.47643297736</v>
      </c>
      <c r="CG6" s="163">
        <f t="shared" si="3"/>
        <v>785986.97741710837</v>
      </c>
      <c r="CH6" s="33">
        <f t="shared" si="3"/>
        <v>785986.97741710837</v>
      </c>
      <c r="CI6" s="33">
        <v>787839.05554613494</v>
      </c>
      <c r="CJ6" s="33">
        <v>793066.93058484828</v>
      </c>
      <c r="CK6" s="33">
        <f t="shared" si="3"/>
        <v>801842.66804968717</v>
      </c>
      <c r="CL6" s="33">
        <f>SUM(CL7,CL13,CL18,CL21)</f>
        <v>799008.1634480427</v>
      </c>
      <c r="CM6" s="33">
        <f t="shared" ref="CM6:CQ6" si="4">SUM(CM7,CM13,CM18,CM21)</f>
        <v>799856.44011730351</v>
      </c>
      <c r="CN6" s="33">
        <f t="shared" si="4"/>
        <v>801960.45688146132</v>
      </c>
      <c r="CO6" s="33">
        <f t="shared" si="4"/>
        <v>800178.99896539794</v>
      </c>
      <c r="CP6" s="33">
        <f t="shared" si="4"/>
        <v>802298.82728609501</v>
      </c>
      <c r="CQ6" s="33">
        <f t="shared" si="4"/>
        <v>802999.36030896555</v>
      </c>
      <c r="CR6" s="33">
        <f>SUM(CR7,CR13,CR18,CR21)</f>
        <v>808312.1915269579</v>
      </c>
      <c r="CS6" s="33">
        <v>813791.5122919014</v>
      </c>
      <c r="CT6" s="33">
        <f>SUM(CT7,CT13,CT18,CT21)</f>
        <v>837270.3049408386</v>
      </c>
      <c r="CU6" s="33">
        <v>837013.54843704402</v>
      </c>
      <c r="CV6" s="163">
        <v>840730.80173515156</v>
      </c>
      <c r="CW6" s="163">
        <v>866024.03227896744</v>
      </c>
      <c r="CX6" s="163">
        <v>906417.27492028836</v>
      </c>
      <c r="CY6" s="163">
        <v>914245.69564250088</v>
      </c>
      <c r="CZ6" s="163">
        <v>927301.92318572814</v>
      </c>
      <c r="DA6" s="163">
        <v>930917.87106129446</v>
      </c>
      <c r="DB6" s="163">
        <v>925941.49315570085</v>
      </c>
      <c r="DC6" s="163">
        <v>935694.07108135696</v>
      </c>
      <c r="DD6" s="194">
        <v>939280.37144783116</v>
      </c>
      <c r="DE6" s="194">
        <v>946831.8396821178</v>
      </c>
      <c r="DF6" s="194">
        <v>956940.12303349725</v>
      </c>
      <c r="DG6" s="194">
        <v>958010.72697070159</v>
      </c>
      <c r="DH6" s="194">
        <v>963462.61962521088</v>
      </c>
      <c r="DI6" s="194">
        <v>963027.70724647411</v>
      </c>
      <c r="DJ6" s="194">
        <v>966850.92694284918</v>
      </c>
      <c r="DK6" s="194">
        <v>977682.75593176286</v>
      </c>
      <c r="DL6" s="194">
        <v>988972.80738844571</v>
      </c>
      <c r="DM6" s="194">
        <v>1002107.7648534109</v>
      </c>
      <c r="DN6" s="194">
        <v>1007398.966754872</v>
      </c>
      <c r="DO6" s="194">
        <v>1021451.6568861685</v>
      </c>
      <c r="DP6" s="194">
        <v>1032238.4992251723</v>
      </c>
      <c r="DQ6" s="194">
        <v>1045131.6238564268</v>
      </c>
      <c r="DR6" s="194">
        <v>1050881.0780592512</v>
      </c>
      <c r="DS6" s="194">
        <v>1054257.6035513533</v>
      </c>
      <c r="DT6" s="194">
        <v>1055869.9611235154</v>
      </c>
      <c r="DU6" s="194">
        <v>1059963.156453121</v>
      </c>
      <c r="DV6" s="194">
        <v>1070775.6859229656</v>
      </c>
      <c r="DW6" s="194">
        <v>1078279.6027222781</v>
      </c>
      <c r="DX6" s="194">
        <v>1072954.7827779579</v>
      </c>
      <c r="DY6" s="194">
        <v>1103617.2966680767</v>
      </c>
      <c r="DZ6" s="194">
        <v>1117343.8521147638</v>
      </c>
      <c r="EA6" s="194">
        <v>1277930.5914830524</v>
      </c>
      <c r="EB6" s="194">
        <v>1282261.9985676231</v>
      </c>
      <c r="EC6" s="194">
        <v>1288596.4810805165</v>
      </c>
      <c r="ED6" s="194">
        <v>1295683.9800187801</v>
      </c>
      <c r="EE6" s="194">
        <v>1325836.0434706085</v>
      </c>
      <c r="EF6" s="194">
        <v>1322737.1083025425</v>
      </c>
      <c r="EG6" s="194">
        <v>1318408.6393886949</v>
      </c>
      <c r="EH6" s="194">
        <v>1307036.160085978</v>
      </c>
      <c r="EI6" s="194">
        <v>1316301.6675308368</v>
      </c>
      <c r="EJ6" s="194">
        <v>1307223.0964013962</v>
      </c>
      <c r="EK6" s="194">
        <v>1311119.9637565813</v>
      </c>
      <c r="EL6" s="194">
        <v>1303666.020025145</v>
      </c>
      <c r="EM6" s="194">
        <v>1300377.0995524577</v>
      </c>
      <c r="EN6" s="194">
        <f>EN7+EN13+EN18+EN21</f>
        <v>1313162.715147858</v>
      </c>
      <c r="EO6" s="194">
        <f>EO7+EO13+EO18+EO21</f>
        <v>1333875.2763834479</v>
      </c>
      <c r="EP6" s="194">
        <v>1350167.8525757729</v>
      </c>
      <c r="EQ6" s="194">
        <v>1342926.0504414851</v>
      </c>
      <c r="ER6" s="194">
        <v>1330025.4887800233</v>
      </c>
      <c r="ES6" s="194">
        <v>1336304.2417863747</v>
      </c>
      <c r="ET6" s="194">
        <v>1736112.3706986508</v>
      </c>
      <c r="EU6" s="194">
        <v>1811612.0730339279</v>
      </c>
      <c r="EV6" s="194">
        <v>1823140.3821602007</v>
      </c>
      <c r="EW6" s="194">
        <v>1811463.889712591</v>
      </c>
      <c r="EX6" s="194">
        <v>1805370.2753094479</v>
      </c>
      <c r="EY6" s="194">
        <v>1821086.0720193121</v>
      </c>
      <c r="EZ6" s="194">
        <v>1827498.4864455836</v>
      </c>
      <c r="FA6" s="194">
        <v>1832808.0760100726</v>
      </c>
      <c r="FB6" s="194">
        <v>1838611.9722339194</v>
      </c>
      <c r="FC6" s="194">
        <v>1837360.8894293774</v>
      </c>
      <c r="FD6" s="194">
        <v>1844848.6315721816</v>
      </c>
    </row>
    <row r="7" spans="1:160" x14ac:dyDescent="0.25">
      <c r="A7" s="42" t="s">
        <v>129</v>
      </c>
      <c r="B7" s="92">
        <f t="shared" ref="B7:K7" si="5">SUM(B8,B11,B12)</f>
        <v>175654.66657262848</v>
      </c>
      <c r="C7" s="92">
        <f t="shared" si="5"/>
        <v>176789.40585322419</v>
      </c>
      <c r="D7" s="92">
        <f t="shared" si="5"/>
        <v>179587.98526530311</v>
      </c>
      <c r="E7" s="92">
        <f t="shared" si="5"/>
        <v>181754.31886016522</v>
      </c>
      <c r="F7" s="92">
        <f t="shared" si="5"/>
        <v>182905.02840816168</v>
      </c>
      <c r="G7" s="92">
        <f t="shared" si="5"/>
        <v>187395.02508136808</v>
      </c>
      <c r="H7" s="92">
        <f t="shared" si="5"/>
        <v>194720.93413128908</v>
      </c>
      <c r="I7" s="92">
        <f t="shared" si="5"/>
        <v>197853.75136785654</v>
      </c>
      <c r="J7" s="92">
        <f t="shared" si="5"/>
        <v>194215.43165845756</v>
      </c>
      <c r="K7" s="92">
        <f t="shared" si="5"/>
        <v>199164.34342856577</v>
      </c>
      <c r="L7" s="92">
        <f t="shared" ref="L7:AQ7" si="6">SUM(L8,L11,L12)</f>
        <v>203512.77821383218</v>
      </c>
      <c r="M7" s="92">
        <f t="shared" si="6"/>
        <v>208353.72016605089</v>
      </c>
      <c r="N7" s="92">
        <f t="shared" si="6"/>
        <v>209093.70487442741</v>
      </c>
      <c r="O7" s="92">
        <f t="shared" si="6"/>
        <v>214938.51043156968</v>
      </c>
      <c r="P7" s="92">
        <f t="shared" si="6"/>
        <v>213801.5185421888</v>
      </c>
      <c r="Q7" s="92">
        <f t="shared" si="6"/>
        <v>219459.24105057758</v>
      </c>
      <c r="R7" s="92">
        <f t="shared" si="6"/>
        <v>210889.88696773356</v>
      </c>
      <c r="S7" s="92">
        <f t="shared" si="6"/>
        <v>221169.45868416069</v>
      </c>
      <c r="T7" s="92">
        <f t="shared" si="6"/>
        <v>224032.48983621996</v>
      </c>
      <c r="U7" s="92">
        <f t="shared" si="6"/>
        <v>228441.81071063172</v>
      </c>
      <c r="V7" s="92">
        <f t="shared" si="6"/>
        <v>238446.57283923819</v>
      </c>
      <c r="W7" s="92">
        <f t="shared" si="6"/>
        <v>242190.54673726493</v>
      </c>
      <c r="X7" s="92">
        <f t="shared" si="6"/>
        <v>243912.12627299695</v>
      </c>
      <c r="Y7" s="92">
        <f t="shared" si="6"/>
        <v>257120.72705642253</v>
      </c>
      <c r="Z7" s="92">
        <f t="shared" si="6"/>
        <v>267084.10777031624</v>
      </c>
      <c r="AA7" s="92">
        <f t="shared" si="6"/>
        <v>256331.00394754618</v>
      </c>
      <c r="AB7" s="92">
        <f t="shared" si="6"/>
        <v>255252.92245008421</v>
      </c>
      <c r="AC7" s="92">
        <f t="shared" si="6"/>
        <v>251997.95567517172</v>
      </c>
      <c r="AD7" s="92">
        <f t="shared" si="6"/>
        <v>253812.19790965237</v>
      </c>
      <c r="AE7" s="92">
        <f t="shared" si="6"/>
        <v>255214.2260470425</v>
      </c>
      <c r="AF7" s="92">
        <f t="shared" si="6"/>
        <v>253858.15546211912</v>
      </c>
      <c r="AG7" s="92">
        <f t="shared" si="6"/>
        <v>254225.27107797511</v>
      </c>
      <c r="AH7" s="92">
        <f t="shared" si="6"/>
        <v>256192.12058577739</v>
      </c>
      <c r="AI7" s="92">
        <f t="shared" si="6"/>
        <v>253382.11772292902</v>
      </c>
      <c r="AJ7" s="92">
        <f t="shared" si="6"/>
        <v>255427.28725159744</v>
      </c>
      <c r="AK7" s="92">
        <f t="shared" si="6"/>
        <v>267385.27238205448</v>
      </c>
      <c r="AL7" s="92">
        <f t="shared" si="6"/>
        <v>282959.63770220964</v>
      </c>
      <c r="AM7" s="92">
        <f t="shared" si="6"/>
        <v>255252.92245008421</v>
      </c>
      <c r="AN7" s="92">
        <f t="shared" si="6"/>
        <v>283819.31141090801</v>
      </c>
      <c r="AO7" s="92">
        <f t="shared" si="6"/>
        <v>285203.28967497544</v>
      </c>
      <c r="AP7" s="92">
        <f t="shared" si="6"/>
        <v>288632.7587765794</v>
      </c>
      <c r="AQ7" s="92">
        <f t="shared" si="6"/>
        <v>289045.24175156828</v>
      </c>
      <c r="AR7" s="92">
        <f t="shared" ref="AR7:BU7" si="7">SUM(AR8,AR11,AR12)</f>
        <v>288716.8284123374</v>
      </c>
      <c r="AS7" s="92">
        <f t="shared" si="7"/>
        <v>297501.62657534867</v>
      </c>
      <c r="AT7" s="92">
        <f t="shared" si="7"/>
        <v>294164.27811779774</v>
      </c>
      <c r="AU7" s="92">
        <f t="shared" si="7"/>
        <v>293962.55949001951</v>
      </c>
      <c r="AV7" s="92">
        <f t="shared" si="7"/>
        <v>294125.95324783726</v>
      </c>
      <c r="AW7" s="92">
        <f t="shared" si="7"/>
        <v>295739.48431635107</v>
      </c>
      <c r="AX7" s="92">
        <f t="shared" si="7"/>
        <v>290395.54744886252</v>
      </c>
      <c r="AY7" s="92">
        <f t="shared" si="7"/>
        <v>293942.5621254968</v>
      </c>
      <c r="AZ7" s="92">
        <f t="shared" si="7"/>
        <v>286758.44732513343</v>
      </c>
      <c r="BA7" s="92">
        <f t="shared" si="7"/>
        <v>289623.23634697474</v>
      </c>
      <c r="BB7" s="92">
        <f t="shared" si="7"/>
        <v>297429.58204076742</v>
      </c>
      <c r="BC7" s="92">
        <f t="shared" si="7"/>
        <v>306092.84805258719</v>
      </c>
      <c r="BD7" s="92">
        <f t="shared" si="7"/>
        <v>303233.61345143087</v>
      </c>
      <c r="BE7" s="92">
        <f t="shared" si="7"/>
        <v>305426.4661655589</v>
      </c>
      <c r="BF7" s="92">
        <f t="shared" si="7"/>
        <v>300793.54195125523</v>
      </c>
      <c r="BG7" s="92">
        <f t="shared" si="7"/>
        <v>301646.49727938592</v>
      </c>
      <c r="BH7" s="92">
        <f t="shared" si="7"/>
        <v>300754.74951791659</v>
      </c>
      <c r="BI7" s="92">
        <f t="shared" si="7"/>
        <v>326194.67840420263</v>
      </c>
      <c r="BJ7" s="92">
        <f t="shared" si="7"/>
        <v>310734.5673794648</v>
      </c>
      <c r="BK7" s="92">
        <f t="shared" si="7"/>
        <v>315232.90894382983</v>
      </c>
      <c r="BL7" s="92">
        <f t="shared" si="7"/>
        <v>316320.28827461752</v>
      </c>
      <c r="BM7" s="92">
        <f t="shared" si="7"/>
        <v>317670.62376873713</v>
      </c>
      <c r="BN7" s="92">
        <f t="shared" si="7"/>
        <v>335887.43055559194</v>
      </c>
      <c r="BO7" s="92">
        <f t="shared" si="7"/>
        <v>338082.92403878423</v>
      </c>
      <c r="BP7" s="92">
        <f t="shared" si="7"/>
        <v>319978.62158789008</v>
      </c>
      <c r="BQ7" s="92">
        <f t="shared" si="7"/>
        <v>338783.08940071816</v>
      </c>
      <c r="BR7" s="92">
        <f t="shared" si="7"/>
        <v>337104.5440915614</v>
      </c>
      <c r="BS7" s="92">
        <f t="shared" si="7"/>
        <v>333726.51702405448</v>
      </c>
      <c r="BT7" s="92">
        <f t="shared" si="7"/>
        <v>333568.64504816069</v>
      </c>
      <c r="BU7" s="92">
        <f t="shared" si="7"/>
        <v>333206.7026058425</v>
      </c>
      <c r="BV7" s="92">
        <f t="shared" ref="BV7:CK7" si="8">SUM(BV8,BV11,BV12)</f>
        <v>336364.36671190779</v>
      </c>
      <c r="BW7" s="92">
        <f t="shared" si="8"/>
        <v>330436.06281382468</v>
      </c>
      <c r="BX7" s="92">
        <f t="shared" si="8"/>
        <v>332561.47057526582</v>
      </c>
      <c r="BY7" s="92">
        <f t="shared" si="8"/>
        <v>343147.24318799272</v>
      </c>
      <c r="BZ7" s="92">
        <f t="shared" si="8"/>
        <v>344761.45214832475</v>
      </c>
      <c r="CA7" s="92">
        <f t="shared" si="8"/>
        <v>347570.89898560615</v>
      </c>
      <c r="CB7" s="92">
        <f t="shared" si="8"/>
        <v>352848.1461515202</v>
      </c>
      <c r="CC7" s="92">
        <f t="shared" si="8"/>
        <v>354012.44178707944</v>
      </c>
      <c r="CD7" s="92">
        <f t="shared" si="8"/>
        <v>355583.53304841352</v>
      </c>
      <c r="CE7" s="92">
        <f t="shared" si="8"/>
        <v>359479.61454138259</v>
      </c>
      <c r="CF7" s="92">
        <f t="shared" si="8"/>
        <v>360080.49220826116</v>
      </c>
      <c r="CG7" s="92">
        <f t="shared" si="8"/>
        <v>365321.41888114478</v>
      </c>
      <c r="CH7" s="92">
        <f t="shared" si="8"/>
        <v>365321.41888114478</v>
      </c>
      <c r="CI7" s="92">
        <v>363806.54404723516</v>
      </c>
      <c r="CJ7" s="92">
        <v>367580.73385389458</v>
      </c>
      <c r="CK7" s="92">
        <f t="shared" si="8"/>
        <v>374507.31760011206</v>
      </c>
      <c r="CL7" s="92">
        <f>SUM(CL8,CL11,CL12)</f>
        <v>376942.37678127451</v>
      </c>
      <c r="CM7" s="92">
        <f t="shared" ref="CM7:CP7" si="9">SUM(CM8,CM11,CM12)</f>
        <v>380633.24374052911</v>
      </c>
      <c r="CN7" s="92">
        <f t="shared" si="9"/>
        <v>383882.20575743838</v>
      </c>
      <c r="CO7" s="33">
        <f t="shared" si="9"/>
        <v>382815.72942450526</v>
      </c>
      <c r="CP7" s="33">
        <f t="shared" si="9"/>
        <v>384279.42579146638</v>
      </c>
      <c r="CQ7" s="33">
        <f>SUM(CQ8,CQ11,CQ12)</f>
        <v>385241.2258918205</v>
      </c>
      <c r="CR7" s="33">
        <f>SUM(CR8,CR11,CR12)</f>
        <v>389161.42577640363</v>
      </c>
      <c r="CS7" s="33">
        <v>390319.69305136736</v>
      </c>
      <c r="CT7" s="33">
        <f t="shared" ref="CT7" si="10">SUM(CT8,CT11,CT12)</f>
        <v>411006.28629914066</v>
      </c>
      <c r="CU7" s="33">
        <v>410782.82301363227</v>
      </c>
      <c r="CV7" s="92">
        <v>413359.49971846817</v>
      </c>
      <c r="CW7" s="92">
        <v>437100.44652281899</v>
      </c>
      <c r="CX7" s="92">
        <v>437106.20879696729</v>
      </c>
      <c r="CY7" s="92">
        <v>439214.03652261983</v>
      </c>
      <c r="CZ7" s="92">
        <v>449925.86804101535</v>
      </c>
      <c r="DA7" s="92">
        <v>452500.32900886022</v>
      </c>
      <c r="DB7" s="92">
        <v>448802.84920641797</v>
      </c>
      <c r="DC7" s="92">
        <v>453281.53390805318</v>
      </c>
      <c r="DD7" s="195">
        <v>453359.56379768561</v>
      </c>
      <c r="DE7" s="195">
        <v>456996.32614781626</v>
      </c>
      <c r="DF7" s="195">
        <v>461940.27156312577</v>
      </c>
      <c r="DG7" s="195">
        <v>462358.57057576318</v>
      </c>
      <c r="DH7" s="195">
        <v>464755.74153775163</v>
      </c>
      <c r="DI7" s="195">
        <v>467709.37449592579</v>
      </c>
      <c r="DJ7" s="195">
        <v>468396.47490408318</v>
      </c>
      <c r="DK7" s="195">
        <v>471776.29146034631</v>
      </c>
      <c r="DL7" s="195">
        <v>475342.35062166641</v>
      </c>
      <c r="DM7" s="195">
        <v>480705.49303219456</v>
      </c>
      <c r="DN7" s="195">
        <v>484156.00423690991</v>
      </c>
      <c r="DO7" s="195">
        <v>495624.11075653386</v>
      </c>
      <c r="DP7" s="195">
        <v>500274.04220938322</v>
      </c>
      <c r="DQ7" s="195">
        <v>505509.76773689635</v>
      </c>
      <c r="DR7" s="195">
        <v>508907.23293998477</v>
      </c>
      <c r="DS7" s="195">
        <v>507176.49183212616</v>
      </c>
      <c r="DT7" s="195">
        <v>509343.19488955347</v>
      </c>
      <c r="DU7" s="195">
        <v>512404.61454225017</v>
      </c>
      <c r="DV7" s="195">
        <v>515547.63082568458</v>
      </c>
      <c r="DW7" s="195">
        <v>519936.1067928992</v>
      </c>
      <c r="DX7" s="195">
        <v>518581.09969022108</v>
      </c>
      <c r="DY7" s="195">
        <v>522178.91578784672</v>
      </c>
      <c r="DZ7" s="195">
        <v>523480.64275999478</v>
      </c>
      <c r="EA7" s="195">
        <v>529401.39288478764</v>
      </c>
      <c r="EB7" s="195">
        <v>529286.61845718778</v>
      </c>
      <c r="EC7" s="195">
        <v>530949.9907571061</v>
      </c>
      <c r="ED7" s="195">
        <v>533780.54068341549</v>
      </c>
      <c r="EE7" s="195">
        <v>543661.21898120374</v>
      </c>
      <c r="EF7" s="195">
        <v>542546.23274029349</v>
      </c>
      <c r="EG7" s="195">
        <v>539658.19416790281</v>
      </c>
      <c r="EH7" s="195">
        <v>532148.63079707231</v>
      </c>
      <c r="EI7" s="195">
        <v>534234.52888820763</v>
      </c>
      <c r="EJ7" s="195">
        <v>531504.88378001249</v>
      </c>
      <c r="EK7" s="195">
        <v>532831.28920053586</v>
      </c>
      <c r="EL7" s="195">
        <v>529358.48306757514</v>
      </c>
      <c r="EM7" s="195">
        <v>527045.39300611208</v>
      </c>
      <c r="EN7" s="195">
        <f>EN8+EN11+EN12</f>
        <v>528707.95903334173</v>
      </c>
      <c r="EO7" s="195">
        <f>EO8+EO11+EO12</f>
        <v>536637.59413474752</v>
      </c>
      <c r="EP7" s="195">
        <v>546247.69660857599</v>
      </c>
      <c r="EQ7" s="195">
        <v>553441.43942719628</v>
      </c>
      <c r="ER7" s="195">
        <v>550193.87786895584</v>
      </c>
      <c r="ES7" s="195">
        <v>552502.12538870843</v>
      </c>
      <c r="ET7" s="195">
        <v>716581.95381935406</v>
      </c>
      <c r="EU7" s="195">
        <v>751858.77130720497</v>
      </c>
      <c r="EV7" s="195">
        <v>756590.75005107571</v>
      </c>
      <c r="EW7" s="195">
        <v>758746.78655124514</v>
      </c>
      <c r="EX7" s="195">
        <v>757501.53487641737</v>
      </c>
      <c r="EY7" s="195">
        <v>753630.3452581811</v>
      </c>
      <c r="EZ7" s="195">
        <v>755640.3377804067</v>
      </c>
      <c r="FA7" s="195">
        <v>756934.72244477808</v>
      </c>
      <c r="FB7" s="195">
        <v>747551.87244463584</v>
      </c>
      <c r="FC7" s="195">
        <v>747839.38751117792</v>
      </c>
      <c r="FD7" s="195">
        <v>749582.85014254821</v>
      </c>
    </row>
    <row r="8" spans="1:160" x14ac:dyDescent="0.25">
      <c r="A8" s="42" t="s">
        <v>3</v>
      </c>
      <c r="B8" s="92">
        <f t="shared" ref="B8:Q8" si="11">SUM(B9:B10)</f>
        <v>137698.34645135715</v>
      </c>
      <c r="C8" s="92">
        <f t="shared" si="11"/>
        <v>138395.35092458184</v>
      </c>
      <c r="D8" s="92">
        <f t="shared" si="11"/>
        <v>140740.04198151449</v>
      </c>
      <c r="E8" s="92">
        <f t="shared" si="11"/>
        <v>142429.24367144768</v>
      </c>
      <c r="F8" s="92">
        <f t="shared" si="11"/>
        <v>143531.22032713017</v>
      </c>
      <c r="G8" s="92">
        <f t="shared" si="11"/>
        <v>147913.93342080183</v>
      </c>
      <c r="H8" s="92">
        <f t="shared" si="11"/>
        <v>155181.00981197204</v>
      </c>
      <c r="I8" s="92">
        <f t="shared" si="11"/>
        <v>157797.64030448874</v>
      </c>
      <c r="J8" s="92">
        <f t="shared" si="11"/>
        <v>155279.63104901902</v>
      </c>
      <c r="K8" s="92">
        <f t="shared" si="11"/>
        <v>159255.45571442417</v>
      </c>
      <c r="L8" s="92">
        <f t="shared" si="11"/>
        <v>162649.28340722775</v>
      </c>
      <c r="M8" s="92">
        <f t="shared" si="11"/>
        <v>166924.02465601754</v>
      </c>
      <c r="N8" s="92">
        <f t="shared" si="11"/>
        <v>168523.71888505717</v>
      </c>
      <c r="O8" s="92">
        <f t="shared" si="11"/>
        <v>173343.7850275425</v>
      </c>
      <c r="P8" s="92">
        <f t="shared" si="11"/>
        <v>172192.38346062688</v>
      </c>
      <c r="Q8" s="92">
        <f t="shared" si="11"/>
        <v>178817.75726093011</v>
      </c>
      <c r="R8" s="92">
        <f>SUM(R9:R10)</f>
        <v>170017.52403588209</v>
      </c>
      <c r="S8" s="92">
        <f>SUM(S9:S10)</f>
        <v>180557.53834065472</v>
      </c>
      <c r="T8" s="92">
        <f>SUM(T9:T10)</f>
        <v>182304.0740837724</v>
      </c>
      <c r="U8" s="92">
        <f t="shared" ref="U8:CF8" si="12">SUM(U9:U10)</f>
        <v>186255.86301571422</v>
      </c>
      <c r="V8" s="92">
        <f t="shared" si="12"/>
        <v>196114.75154844971</v>
      </c>
      <c r="W8" s="92">
        <f t="shared" si="12"/>
        <v>199393.63547501556</v>
      </c>
      <c r="X8" s="92">
        <f>SUM(X9:X10)</f>
        <v>200993.53699394432</v>
      </c>
      <c r="Y8" s="92">
        <f t="shared" si="12"/>
        <v>212204.96253888975</v>
      </c>
      <c r="Z8" s="92">
        <f t="shared" si="12"/>
        <v>220437.03962023731</v>
      </c>
      <c r="AA8" s="92">
        <f t="shared" si="12"/>
        <v>211958.6137222221</v>
      </c>
      <c r="AB8" s="92">
        <f t="shared" si="12"/>
        <v>211309.8925706741</v>
      </c>
      <c r="AC8" s="92">
        <f t="shared" si="12"/>
        <v>208670.97602579181</v>
      </c>
      <c r="AD8" s="92">
        <f t="shared" si="12"/>
        <v>210301.67526008337</v>
      </c>
      <c r="AE8" s="92">
        <f t="shared" si="12"/>
        <v>211552.19864332784</v>
      </c>
      <c r="AF8" s="92">
        <f t="shared" si="12"/>
        <v>210196.12805840446</v>
      </c>
      <c r="AG8" s="92">
        <f t="shared" si="12"/>
        <v>210731.85339752361</v>
      </c>
      <c r="AH8" s="92">
        <f t="shared" si="12"/>
        <v>212185.10861437232</v>
      </c>
      <c r="AI8" s="92">
        <f t="shared" si="12"/>
        <v>209606.09991961814</v>
      </c>
      <c r="AJ8" s="92">
        <f t="shared" si="12"/>
        <v>211420.07194588083</v>
      </c>
      <c r="AK8" s="92">
        <f t="shared" si="12"/>
        <v>223378.05707633786</v>
      </c>
      <c r="AL8" s="92">
        <f t="shared" si="12"/>
        <v>238806.21466101793</v>
      </c>
      <c r="AM8" s="92">
        <f t="shared" si="12"/>
        <v>211309.8925706741</v>
      </c>
      <c r="AN8" s="92">
        <f t="shared" si="12"/>
        <v>239707.58798843785</v>
      </c>
      <c r="AO8" s="92">
        <f t="shared" si="12"/>
        <v>241892.03512736928</v>
      </c>
      <c r="AP8" s="92">
        <f t="shared" si="12"/>
        <v>244490.46490280743</v>
      </c>
      <c r="AQ8" s="92">
        <f t="shared" si="12"/>
        <v>244986.35581872083</v>
      </c>
      <c r="AR8" s="92">
        <f t="shared" si="12"/>
        <v>244680.33417688715</v>
      </c>
      <c r="AS8" s="92">
        <f t="shared" si="12"/>
        <v>253890.20146224168</v>
      </c>
      <c r="AT8" s="92">
        <f t="shared" si="12"/>
        <v>251216.68774303369</v>
      </c>
      <c r="AU8" s="92">
        <f t="shared" si="12"/>
        <v>251742.03034181034</v>
      </c>
      <c r="AV8" s="92">
        <f t="shared" si="12"/>
        <v>252425.45522224851</v>
      </c>
      <c r="AW8" s="92">
        <f t="shared" si="12"/>
        <v>254287.92470534093</v>
      </c>
      <c r="AX8" s="92">
        <f t="shared" si="12"/>
        <v>249848.38722056741</v>
      </c>
      <c r="AY8" s="92">
        <f t="shared" si="12"/>
        <v>253680.92704471337</v>
      </c>
      <c r="AZ8" s="92">
        <f t="shared" si="12"/>
        <v>247212.24070017549</v>
      </c>
      <c r="BA8" s="92">
        <f t="shared" si="12"/>
        <v>250173.36277177601</v>
      </c>
      <c r="BB8" s="92">
        <f t="shared" si="12"/>
        <v>257306.70898358175</v>
      </c>
      <c r="BC8" s="92">
        <f t="shared" si="12"/>
        <v>265850.65642308997</v>
      </c>
      <c r="BD8" s="92">
        <f t="shared" si="12"/>
        <v>263011.93582748383</v>
      </c>
      <c r="BE8" s="92">
        <f t="shared" si="12"/>
        <v>264940.18706361501</v>
      </c>
      <c r="BF8" s="92">
        <f t="shared" si="12"/>
        <v>260275.22707428763</v>
      </c>
      <c r="BG8" s="92">
        <f t="shared" si="12"/>
        <v>261043.43182385672</v>
      </c>
      <c r="BH8" s="92">
        <f t="shared" si="12"/>
        <v>260459.18645029317</v>
      </c>
      <c r="BI8" s="92">
        <f t="shared" si="12"/>
        <v>267288.29501713673</v>
      </c>
      <c r="BJ8" s="92">
        <f t="shared" si="12"/>
        <v>269842.999946906</v>
      </c>
      <c r="BK8" s="92">
        <f t="shared" si="12"/>
        <v>273826.15550185059</v>
      </c>
      <c r="BL8" s="92">
        <f t="shared" si="12"/>
        <v>274737.83072800818</v>
      </c>
      <c r="BM8" s="92">
        <f t="shared" si="12"/>
        <v>275514.0721426644</v>
      </c>
      <c r="BN8" s="92">
        <f t="shared" si="12"/>
        <v>275865.00973524892</v>
      </c>
      <c r="BO8" s="92">
        <f t="shared" si="12"/>
        <v>278296.61903425009</v>
      </c>
      <c r="BP8" s="92">
        <f t="shared" si="12"/>
        <v>277982.68182309391</v>
      </c>
      <c r="BQ8" s="92">
        <f t="shared" si="12"/>
        <v>279181.61877389799</v>
      </c>
      <c r="BR8" s="92">
        <f t="shared" si="12"/>
        <v>277150.24308681744</v>
      </c>
      <c r="BS8" s="92">
        <f t="shared" si="12"/>
        <v>274539.31180187163</v>
      </c>
      <c r="BT8" s="92">
        <f t="shared" si="12"/>
        <v>274859.65499320568</v>
      </c>
      <c r="BU8" s="92">
        <f t="shared" si="12"/>
        <v>275051.46139739564</v>
      </c>
      <c r="BV8" s="92">
        <f t="shared" si="12"/>
        <v>277584.35840203962</v>
      </c>
      <c r="BW8" s="92">
        <f t="shared" si="12"/>
        <v>272719.45098880335</v>
      </c>
      <c r="BX8" s="92">
        <f t="shared" si="12"/>
        <v>275705.72527723922</v>
      </c>
      <c r="BY8" s="92">
        <f t="shared" si="12"/>
        <v>283178.32220311684</v>
      </c>
      <c r="BZ8" s="92">
        <f t="shared" si="12"/>
        <v>284323.72264824988</v>
      </c>
      <c r="CA8" s="92">
        <f t="shared" si="12"/>
        <v>286271.2042693402</v>
      </c>
      <c r="CB8" s="92">
        <f t="shared" si="12"/>
        <v>290759.74147832283</v>
      </c>
      <c r="CC8" s="92">
        <f t="shared" si="12"/>
        <v>291089.07102579233</v>
      </c>
      <c r="CD8" s="92">
        <f t="shared" si="12"/>
        <v>292974.52200491307</v>
      </c>
      <c r="CE8" s="92">
        <f t="shared" si="12"/>
        <v>296437.30131358013</v>
      </c>
      <c r="CF8" s="92">
        <f t="shared" si="12"/>
        <v>296721.20898966125</v>
      </c>
      <c r="CG8" s="92">
        <f t="shared" ref="CG8:CL8" si="13">SUM(CG9:CG10)</f>
        <v>300572.21350789687</v>
      </c>
      <c r="CH8" s="92">
        <f t="shared" si="13"/>
        <v>300572.21350789687</v>
      </c>
      <c r="CI8" s="92">
        <v>298345.64541908016</v>
      </c>
      <c r="CJ8" s="92">
        <v>302455.98753961787</v>
      </c>
      <c r="CK8" s="92">
        <f t="shared" si="13"/>
        <v>309270.78097510483</v>
      </c>
      <c r="CL8" s="92">
        <f t="shared" si="13"/>
        <v>312891.54394058185</v>
      </c>
      <c r="CM8" s="92">
        <v>316621.40592778864</v>
      </c>
      <c r="CN8" s="92">
        <f t="shared" ref="CN8" si="14">SUM(CN9:CN10)</f>
        <v>320598.4080378178</v>
      </c>
      <c r="CO8" s="33">
        <f>SUM(CO9:CO10)</f>
        <v>320634.66354034597</v>
      </c>
      <c r="CP8" s="33">
        <f>SUM(CP9:CP10)</f>
        <v>321980.865360133</v>
      </c>
      <c r="CQ8" s="33">
        <f t="shared" ref="CQ8:CR8" si="15">SUM(CQ9:CQ10)</f>
        <v>323427.95298398915</v>
      </c>
      <c r="CR8" s="33">
        <f t="shared" si="15"/>
        <v>327226.87848961912</v>
      </c>
      <c r="CS8" s="33">
        <v>328227.33878315857</v>
      </c>
      <c r="CT8" s="33">
        <f t="shared" ref="CT8" si="16">SUM(CT9:CT10)</f>
        <v>330851.86986880528</v>
      </c>
      <c r="CU8" s="33">
        <v>329991.11920483102</v>
      </c>
      <c r="CV8" s="92">
        <v>332065.12869806087</v>
      </c>
      <c r="CW8" s="92">
        <v>334052.593628173</v>
      </c>
      <c r="CX8" s="92">
        <v>333776.89205394482</v>
      </c>
      <c r="CY8" s="92">
        <v>336696.69367884559</v>
      </c>
      <c r="CZ8" s="92">
        <v>334328.46293701726</v>
      </c>
      <c r="DA8" s="92">
        <v>336081.55735410663</v>
      </c>
      <c r="DB8" s="92">
        <v>335231.46713647491</v>
      </c>
      <c r="DC8" s="92">
        <v>338076.88156476786</v>
      </c>
      <c r="DD8" s="195">
        <v>337256.85893372115</v>
      </c>
      <c r="DE8" s="195">
        <v>339750.49180398008</v>
      </c>
      <c r="DF8" s="195">
        <v>343273.9960057711</v>
      </c>
      <c r="DG8" s="195">
        <v>344504.39432954759</v>
      </c>
      <c r="DH8" s="195">
        <v>346815.85963856051</v>
      </c>
      <c r="DI8" s="195">
        <v>350337.36046821944</v>
      </c>
      <c r="DJ8" s="195">
        <v>351091.47441211826</v>
      </c>
      <c r="DK8" s="195">
        <v>353384.42780810373</v>
      </c>
      <c r="DL8" s="195">
        <v>355447.0482475005</v>
      </c>
      <c r="DM8" s="195">
        <v>358907.77968795242</v>
      </c>
      <c r="DN8" s="195">
        <v>360941.19588205521</v>
      </c>
      <c r="DO8" s="195">
        <v>371130.78738313343</v>
      </c>
      <c r="DP8" s="195">
        <v>373737.49999748782</v>
      </c>
      <c r="DQ8" s="195">
        <v>377360.18185028899</v>
      </c>
      <c r="DR8" s="195">
        <v>379373.73733402928</v>
      </c>
      <c r="DS8" s="195">
        <v>377931.09744180582</v>
      </c>
      <c r="DT8" s="195">
        <v>380781.26092990628</v>
      </c>
      <c r="DU8" s="195">
        <v>383673.98560234573</v>
      </c>
      <c r="DV8" s="195">
        <v>384956.83305255906</v>
      </c>
      <c r="DW8" s="195">
        <v>389097.32178270328</v>
      </c>
      <c r="DX8" s="195">
        <v>388427.21964207152</v>
      </c>
      <c r="DY8" s="195">
        <v>391818.20352920156</v>
      </c>
      <c r="DZ8" s="195">
        <v>393214.02384211408</v>
      </c>
      <c r="EA8" s="195">
        <v>398588.68549551698</v>
      </c>
      <c r="EB8" s="195">
        <v>398033.06656303041</v>
      </c>
      <c r="EC8" s="195">
        <v>399238.62078453274</v>
      </c>
      <c r="ED8" s="195">
        <v>401487.4064209247</v>
      </c>
      <c r="EE8" s="195">
        <v>410925.56283318833</v>
      </c>
      <c r="EF8" s="195">
        <v>410727.26815366396</v>
      </c>
      <c r="EG8" s="195">
        <v>408947.35407455621</v>
      </c>
      <c r="EH8" s="195">
        <v>405748.60678564123</v>
      </c>
      <c r="EI8" s="195">
        <v>407559.43023670895</v>
      </c>
      <c r="EJ8" s="195">
        <v>405723.9924647478</v>
      </c>
      <c r="EK8" s="195">
        <v>407609.64710549032</v>
      </c>
      <c r="EL8" s="195">
        <v>407669.8789919932</v>
      </c>
      <c r="EM8" s="195">
        <v>407264.13951700326</v>
      </c>
      <c r="EN8" s="195">
        <f>EN9+EN10</f>
        <v>407809.81467982905</v>
      </c>
      <c r="EO8" s="195">
        <f>EO9+EO10</f>
        <v>412382.0894513189</v>
      </c>
      <c r="EP8" s="195">
        <v>418987.07043334463</v>
      </c>
      <c r="EQ8" s="195">
        <v>425411.82783942786</v>
      </c>
      <c r="ER8" s="195">
        <v>425192.79747436661</v>
      </c>
      <c r="ES8" s="195">
        <v>426653.38068075135</v>
      </c>
      <c r="ET8" s="195">
        <v>554311.32250492601</v>
      </c>
      <c r="EU8" s="195">
        <v>586301.7619567815</v>
      </c>
      <c r="EV8" s="195">
        <v>590371.52281937539</v>
      </c>
      <c r="EW8" s="195">
        <v>593507.74819366715</v>
      </c>
      <c r="EX8" s="195">
        <v>593227.50469241827</v>
      </c>
      <c r="EY8" s="195">
        <v>590481.82779786619</v>
      </c>
      <c r="EZ8" s="195">
        <v>591581.56705101661</v>
      </c>
      <c r="FA8" s="195">
        <v>590977.96558791434</v>
      </c>
      <c r="FB8" s="195">
        <v>581746.53946031968</v>
      </c>
      <c r="FC8" s="195">
        <v>582418.86882787314</v>
      </c>
      <c r="FD8" s="195">
        <v>585059.94832394517</v>
      </c>
    </row>
    <row r="9" spans="1:160" x14ac:dyDescent="0.25">
      <c r="A9" s="42" t="s">
        <v>130</v>
      </c>
      <c r="B9" s="92">
        <v>137674.4062990591</v>
      </c>
      <c r="C9" s="92">
        <v>138371.12641633081</v>
      </c>
      <c r="D9" s="92">
        <v>140715.52261243088</v>
      </c>
      <c r="E9" s="92">
        <v>142404.41404133476</v>
      </c>
      <c r="F9" s="92">
        <v>143506.36009928191</v>
      </c>
      <c r="G9" s="92">
        <v>147889.00456786531</v>
      </c>
      <c r="H9" s="92">
        <v>155156.04719829117</v>
      </c>
      <c r="I9" s="92">
        <v>157772.34527471274</v>
      </c>
      <c r="J9" s="92">
        <v>155255.00546207209</v>
      </c>
      <c r="K9" s="92">
        <v>159230.20349691558</v>
      </c>
      <c r="L9" s="92">
        <v>162623.42964533775</v>
      </c>
      <c r="M9" s="92">
        <v>166897.82329719674</v>
      </c>
      <c r="N9" s="164">
        <v>168497.20013273857</v>
      </c>
      <c r="O9" s="92">
        <v>173316.59644973429</v>
      </c>
      <c r="P9" s="92">
        <v>172165.19488281867</v>
      </c>
      <c r="Q9" s="92">
        <v>178817.75726093011</v>
      </c>
      <c r="R9" s="92">
        <v>169990.53701682226</v>
      </c>
      <c r="S9" s="164">
        <v>180557.53834065472</v>
      </c>
      <c r="T9" s="92">
        <v>182276.52183402539</v>
      </c>
      <c r="U9" s="92">
        <v>186228.00866884421</v>
      </c>
      <c r="V9" s="92">
        <v>196114.75154844971</v>
      </c>
      <c r="W9" s="92">
        <v>199393.63547501556</v>
      </c>
      <c r="X9" s="92">
        <v>200993.53699394432</v>
      </c>
      <c r="Y9" s="92">
        <v>212204.96253888975</v>
      </c>
      <c r="Z9" s="92">
        <v>220437.03962023731</v>
      </c>
      <c r="AA9" s="92">
        <v>211958.6137222221</v>
      </c>
      <c r="AB9" s="92">
        <v>211309.8925706741</v>
      </c>
      <c r="AC9" s="92">
        <v>208670.97602579181</v>
      </c>
      <c r="AD9" s="92">
        <v>210301.67526008337</v>
      </c>
      <c r="AE9" s="92">
        <v>211552.19864332784</v>
      </c>
      <c r="AF9" s="92">
        <v>210196.12805840446</v>
      </c>
      <c r="AG9" s="92">
        <v>210731.85339752361</v>
      </c>
      <c r="AH9" s="92">
        <v>212185.10861437232</v>
      </c>
      <c r="AI9" s="92">
        <v>209606.09991961814</v>
      </c>
      <c r="AJ9" s="92">
        <v>211420.07194588083</v>
      </c>
      <c r="AK9" s="92">
        <v>223378.05707633786</v>
      </c>
      <c r="AL9" s="92">
        <v>238806.21466101793</v>
      </c>
      <c r="AM9" s="92">
        <v>211309.8925706741</v>
      </c>
      <c r="AN9" s="92">
        <v>239707.58798843785</v>
      </c>
      <c r="AO9" s="92">
        <v>241892.03512736928</v>
      </c>
      <c r="AP9" s="92">
        <v>244490.46490280743</v>
      </c>
      <c r="AQ9" s="92">
        <v>244986.35581872083</v>
      </c>
      <c r="AR9" s="92">
        <v>244680.33417688715</v>
      </c>
      <c r="AS9" s="92">
        <v>253890.20146224168</v>
      </c>
      <c r="AT9" s="92">
        <v>251216.68774303369</v>
      </c>
      <c r="AU9" s="92">
        <v>251742.03034181034</v>
      </c>
      <c r="AV9" s="92">
        <v>252425.45522224851</v>
      </c>
      <c r="AW9" s="92">
        <v>254287.92470534093</v>
      </c>
      <c r="AX9" s="92">
        <v>249848.38722056741</v>
      </c>
      <c r="AY9" s="92">
        <v>253680.92704471337</v>
      </c>
      <c r="AZ9" s="92">
        <v>247212.24070017549</v>
      </c>
      <c r="BA9" s="92">
        <v>250173.36277177601</v>
      </c>
      <c r="BB9" s="92">
        <v>257306.70898358175</v>
      </c>
      <c r="BC9" s="92">
        <f>265654.05642309+196.6</f>
        <v>265850.65642308997</v>
      </c>
      <c r="BD9" s="92">
        <v>263011.93582748383</v>
      </c>
      <c r="BE9" s="92">
        <v>264940.18706361501</v>
      </c>
      <c r="BF9" s="92">
        <v>260275.22707428763</v>
      </c>
      <c r="BG9" s="92">
        <v>261043.43182385672</v>
      </c>
      <c r="BH9" s="92">
        <v>260459.18645029317</v>
      </c>
      <c r="BI9" s="92">
        <v>267288.29501713673</v>
      </c>
      <c r="BJ9" s="92">
        <v>269842.999946906</v>
      </c>
      <c r="BK9" s="92">
        <v>273826.15550185059</v>
      </c>
      <c r="BL9" s="92">
        <v>274737.83072800818</v>
      </c>
      <c r="BM9" s="92">
        <v>275514.0721426644</v>
      </c>
      <c r="BN9" s="92">
        <v>275865.00973524892</v>
      </c>
      <c r="BO9" s="92">
        <v>278296.61903425009</v>
      </c>
      <c r="BP9" s="92">
        <v>277982.27221689041</v>
      </c>
      <c r="BQ9" s="92">
        <v>279181.61877389799</v>
      </c>
      <c r="BR9" s="92">
        <v>277150.24308681744</v>
      </c>
      <c r="BS9" s="92">
        <v>274539.31180187163</v>
      </c>
      <c r="BT9" s="92">
        <v>274859.65499320568</v>
      </c>
      <c r="BU9" s="92">
        <v>275051.46139739564</v>
      </c>
      <c r="BV9" s="92">
        <v>277584.35840203962</v>
      </c>
      <c r="BW9" s="92">
        <v>272719.45098880335</v>
      </c>
      <c r="BX9" s="92">
        <v>275705.72527723922</v>
      </c>
      <c r="BY9" s="92">
        <v>283178.32220311684</v>
      </c>
      <c r="BZ9" s="92">
        <v>284323.72264824988</v>
      </c>
      <c r="CA9" s="92">
        <v>286271.2042693402</v>
      </c>
      <c r="CB9" s="92">
        <v>290759.74147832283</v>
      </c>
      <c r="CC9" s="92">
        <v>291089.07102579233</v>
      </c>
      <c r="CD9" s="92">
        <v>292974.52200491307</v>
      </c>
      <c r="CE9" s="92">
        <v>296437.30131358013</v>
      </c>
      <c r="CF9" s="92">
        <v>296721.20898966125</v>
      </c>
      <c r="CG9" s="92">
        <v>300572.21350789687</v>
      </c>
      <c r="CH9" s="92">
        <v>300572.21350789687</v>
      </c>
      <c r="CI9" s="92">
        <v>298345.64541908016</v>
      </c>
      <c r="CJ9" s="92">
        <v>302455.98753961787</v>
      </c>
      <c r="CK9" s="92">
        <v>309270.78097510483</v>
      </c>
      <c r="CL9" s="92">
        <v>312891.54394058185</v>
      </c>
      <c r="CM9" s="92">
        <v>316621.40592778864</v>
      </c>
      <c r="CN9" s="92">
        <v>320598.4080378178</v>
      </c>
      <c r="CO9" s="33">
        <v>320634.66354034597</v>
      </c>
      <c r="CP9" s="33">
        <v>321980.865360133</v>
      </c>
      <c r="CQ9" s="33">
        <v>323427.95298398915</v>
      </c>
      <c r="CR9" s="33">
        <v>327226.87848961912</v>
      </c>
      <c r="CS9" s="33">
        <v>328227.33878315857</v>
      </c>
      <c r="CT9" s="33">
        <v>330851.86986880528</v>
      </c>
      <c r="CU9" s="33">
        <v>329991.11920483102</v>
      </c>
      <c r="CV9" s="92">
        <v>332065.12869806087</v>
      </c>
      <c r="CW9" s="92">
        <v>334052.593628173</v>
      </c>
      <c r="CX9" s="92">
        <v>333776.89205394482</v>
      </c>
      <c r="CY9" s="92">
        <v>336696.69367884559</v>
      </c>
      <c r="CZ9" s="92">
        <v>334328.46293701726</v>
      </c>
      <c r="DA9" s="92">
        <v>336081.55735410663</v>
      </c>
      <c r="DB9" s="92">
        <v>335231.46713647491</v>
      </c>
      <c r="DC9" s="92">
        <v>338076.88156476786</v>
      </c>
      <c r="DD9" s="195">
        <v>337256.85893372115</v>
      </c>
      <c r="DE9" s="195">
        <v>339750.49180398008</v>
      </c>
      <c r="DF9" s="195">
        <v>343273.9960057711</v>
      </c>
      <c r="DG9" s="195">
        <v>344504.39432954759</v>
      </c>
      <c r="DH9" s="195">
        <v>346815.85963856051</v>
      </c>
      <c r="DI9" s="195">
        <v>350337.36046821944</v>
      </c>
      <c r="DJ9" s="195">
        <v>351091.47441211826</v>
      </c>
      <c r="DK9" s="195">
        <v>353384.42780810373</v>
      </c>
      <c r="DL9" s="195">
        <v>355447.0482475005</v>
      </c>
      <c r="DM9" s="195">
        <v>358907.77968795242</v>
      </c>
      <c r="DN9" s="195">
        <v>360941.19588205521</v>
      </c>
      <c r="DO9" s="195">
        <v>371130.78738313343</v>
      </c>
      <c r="DP9" s="195">
        <v>373737.49999748782</v>
      </c>
      <c r="DQ9" s="195">
        <v>377360.18185028899</v>
      </c>
      <c r="DR9" s="195">
        <v>379373.73733402928</v>
      </c>
      <c r="DS9" s="195">
        <v>377931.09744180582</v>
      </c>
      <c r="DT9" s="195">
        <v>380781.26092990628</v>
      </c>
      <c r="DU9" s="195">
        <v>383673.98560234573</v>
      </c>
      <c r="DV9" s="195">
        <v>384956.83305255906</v>
      </c>
      <c r="DW9" s="195">
        <v>389097.32178270328</v>
      </c>
      <c r="DX9" s="195">
        <v>388427.21964207152</v>
      </c>
      <c r="DY9" s="195">
        <v>391818.20352920156</v>
      </c>
      <c r="DZ9" s="195">
        <v>393214.02384211408</v>
      </c>
      <c r="EA9" s="195">
        <v>398588.68549551698</v>
      </c>
      <c r="EB9" s="195">
        <v>398033.06656303041</v>
      </c>
      <c r="EC9" s="195">
        <v>399238.62078453274</v>
      </c>
      <c r="ED9" s="195">
        <v>401487.4064209247</v>
      </c>
      <c r="EE9" s="195">
        <v>410925.56283318833</v>
      </c>
      <c r="EF9" s="195">
        <v>410727.26815366396</v>
      </c>
      <c r="EG9" s="195">
        <v>408947.35407455621</v>
      </c>
      <c r="EH9" s="195">
        <v>405748.60678564123</v>
      </c>
      <c r="EI9" s="195">
        <v>407559.43023670895</v>
      </c>
      <c r="EJ9" s="195">
        <v>405723.9924647478</v>
      </c>
      <c r="EK9" s="195">
        <v>407609.64710549032</v>
      </c>
      <c r="EL9" s="195">
        <v>407669.8789919932</v>
      </c>
      <c r="EM9" s="195">
        <v>407264.13951700326</v>
      </c>
      <c r="EN9" s="195">
        <v>407809.81467982905</v>
      </c>
      <c r="EO9" s="195">
        <v>412382.0894513189</v>
      </c>
      <c r="EP9" s="195">
        <v>418987.07043334463</v>
      </c>
      <c r="EQ9" s="195">
        <v>425411.82783942786</v>
      </c>
      <c r="ER9" s="195">
        <v>425192.79747436661</v>
      </c>
      <c r="ES9" s="195">
        <v>426653.38068075135</v>
      </c>
      <c r="ET9" s="195">
        <v>554311.32250492601</v>
      </c>
      <c r="EU9" s="195">
        <v>586301.7619567815</v>
      </c>
      <c r="EV9" s="195">
        <v>590371.52281937539</v>
      </c>
      <c r="EW9" s="195">
        <v>593507.74819366715</v>
      </c>
      <c r="EX9" s="195">
        <v>593227.50469241827</v>
      </c>
      <c r="EY9" s="195">
        <v>590481.82779786619</v>
      </c>
      <c r="EZ9" s="195">
        <v>591581.56705101661</v>
      </c>
      <c r="FA9" s="195">
        <v>590977.96558791434</v>
      </c>
      <c r="FB9" s="195">
        <v>581746.53946031968</v>
      </c>
      <c r="FC9" s="195">
        <v>582418.86882787314</v>
      </c>
      <c r="FD9" s="195">
        <v>585059.94832394517</v>
      </c>
    </row>
    <row r="10" spans="1:160" ht="18" x14ac:dyDescent="0.25">
      <c r="A10" s="42" t="s">
        <v>131</v>
      </c>
      <c r="B10" s="92">
        <v>23.9401522980504</v>
      </c>
      <c r="C10" s="92">
        <v>24.2245082510298</v>
      </c>
      <c r="D10" s="92">
        <v>24.519369083592601</v>
      </c>
      <c r="E10" s="92">
        <v>24.829630112901601</v>
      </c>
      <c r="F10" s="92">
        <v>24.860227848265801</v>
      </c>
      <c r="G10" s="92">
        <v>24.928852936519803</v>
      </c>
      <c r="H10" s="92">
        <v>24.962613680880004</v>
      </c>
      <c r="I10" s="92">
        <v>25.295029776</v>
      </c>
      <c r="J10" s="92">
        <v>24.625586946942001</v>
      </c>
      <c r="K10" s="92">
        <v>25.252217508600001</v>
      </c>
      <c r="L10" s="92">
        <v>25.853761890000001</v>
      </c>
      <c r="M10" s="92">
        <v>26.201358820799999</v>
      </c>
      <c r="N10" s="92">
        <v>26.518752318600004</v>
      </c>
      <c r="O10" s="92">
        <v>27.188577808199998</v>
      </c>
      <c r="P10" s="92">
        <v>27.188577808199998</v>
      </c>
      <c r="Q10" s="92">
        <v>0</v>
      </c>
      <c r="R10" s="92">
        <v>26.987019059844002</v>
      </c>
      <c r="S10" s="165">
        <v>0</v>
      </c>
      <c r="T10" s="92">
        <v>27.552249747000001</v>
      </c>
      <c r="U10" s="92">
        <v>27.854346869999997</v>
      </c>
      <c r="V10" s="92">
        <v>0</v>
      </c>
      <c r="W10" s="165">
        <v>0</v>
      </c>
      <c r="X10" s="165">
        <v>0</v>
      </c>
      <c r="Y10" s="165">
        <v>0</v>
      </c>
      <c r="Z10" s="165">
        <v>0</v>
      </c>
      <c r="AA10" s="165">
        <v>0</v>
      </c>
      <c r="AB10" s="165">
        <v>0</v>
      </c>
      <c r="AC10" s="165">
        <v>0</v>
      </c>
      <c r="AD10" s="165">
        <v>0</v>
      </c>
      <c r="AE10" s="165">
        <v>0</v>
      </c>
      <c r="AF10" s="165">
        <v>0</v>
      </c>
      <c r="AG10" s="165">
        <v>0</v>
      </c>
      <c r="AH10" s="165">
        <v>0</v>
      </c>
      <c r="AI10" s="165">
        <v>0</v>
      </c>
      <c r="AJ10" s="165">
        <v>0</v>
      </c>
      <c r="AK10" s="165">
        <v>0</v>
      </c>
      <c r="AL10" s="165">
        <v>0</v>
      </c>
      <c r="AM10" s="165">
        <v>0</v>
      </c>
      <c r="AN10" s="165">
        <v>0</v>
      </c>
      <c r="AO10" s="165">
        <v>0</v>
      </c>
      <c r="AP10" s="165">
        <v>0</v>
      </c>
      <c r="AQ10" s="165">
        <v>0</v>
      </c>
      <c r="AR10" s="165">
        <v>0</v>
      </c>
      <c r="AS10" s="165">
        <v>0</v>
      </c>
      <c r="AT10" s="165">
        <v>0</v>
      </c>
      <c r="AU10" s="165">
        <v>0</v>
      </c>
      <c r="AV10" s="165">
        <v>0</v>
      </c>
      <c r="AW10" s="165">
        <v>0</v>
      </c>
      <c r="AX10" s="165">
        <v>0</v>
      </c>
      <c r="AY10" s="165">
        <v>0</v>
      </c>
      <c r="AZ10" s="165">
        <v>0</v>
      </c>
      <c r="BA10" s="165">
        <v>0</v>
      </c>
      <c r="BB10" s="165">
        <v>0</v>
      </c>
      <c r="BC10" s="165">
        <v>0</v>
      </c>
      <c r="BD10" s="165">
        <v>0</v>
      </c>
      <c r="BE10" s="165">
        <v>0</v>
      </c>
      <c r="BF10" s="165">
        <v>0</v>
      </c>
      <c r="BG10" s="165">
        <v>0</v>
      </c>
      <c r="BH10" s="165">
        <v>0</v>
      </c>
      <c r="BI10" s="165">
        <v>0</v>
      </c>
      <c r="BJ10" s="165">
        <v>0</v>
      </c>
      <c r="BK10" s="165">
        <v>0</v>
      </c>
      <c r="BL10" s="165">
        <v>0</v>
      </c>
      <c r="BM10" s="165">
        <v>0</v>
      </c>
      <c r="BN10" s="165">
        <v>0</v>
      </c>
      <c r="BO10" s="165">
        <v>0</v>
      </c>
      <c r="BP10" s="92">
        <v>0.40960620351118804</v>
      </c>
      <c r="BQ10" s="165">
        <v>0</v>
      </c>
      <c r="BR10" s="165">
        <v>0</v>
      </c>
      <c r="BS10" s="165">
        <v>0</v>
      </c>
      <c r="BT10" s="165">
        <v>0</v>
      </c>
      <c r="BU10" s="165">
        <v>0</v>
      </c>
      <c r="BV10" s="165">
        <v>0</v>
      </c>
      <c r="BW10" s="165">
        <v>0</v>
      </c>
      <c r="BX10" s="165">
        <v>0</v>
      </c>
      <c r="BY10" s="165">
        <v>0</v>
      </c>
      <c r="BZ10" s="165">
        <v>0</v>
      </c>
      <c r="CA10" s="165">
        <v>0</v>
      </c>
      <c r="CB10" s="165">
        <v>0</v>
      </c>
      <c r="CC10" s="165">
        <v>0</v>
      </c>
      <c r="CD10" s="165">
        <v>0</v>
      </c>
      <c r="CE10" s="165">
        <v>0</v>
      </c>
      <c r="CF10" s="165">
        <v>0</v>
      </c>
      <c r="CG10" s="165">
        <v>0</v>
      </c>
      <c r="CH10" s="165">
        <v>0</v>
      </c>
      <c r="CI10" s="165">
        <v>0</v>
      </c>
      <c r="CJ10" s="165">
        <v>0</v>
      </c>
      <c r="CK10" s="165">
        <v>0</v>
      </c>
      <c r="CL10" s="165">
        <v>0</v>
      </c>
      <c r="CM10" s="165">
        <v>0</v>
      </c>
      <c r="CN10" s="165">
        <v>0</v>
      </c>
      <c r="CO10" s="165">
        <v>0</v>
      </c>
      <c r="CP10" s="165">
        <v>0</v>
      </c>
      <c r="CQ10" s="165">
        <v>0</v>
      </c>
      <c r="CR10" s="165">
        <v>0</v>
      </c>
      <c r="CS10" s="165">
        <v>0</v>
      </c>
      <c r="CT10" s="165">
        <v>0</v>
      </c>
      <c r="CU10" s="165">
        <v>0</v>
      </c>
      <c r="CV10" s="165">
        <v>0</v>
      </c>
      <c r="CW10" s="165">
        <v>0</v>
      </c>
      <c r="CX10" s="165">
        <v>0</v>
      </c>
      <c r="CY10" s="165">
        <v>0</v>
      </c>
      <c r="CZ10" s="165">
        <v>0</v>
      </c>
      <c r="DA10" s="165">
        <v>0</v>
      </c>
      <c r="DB10" s="165">
        <v>0</v>
      </c>
      <c r="DC10" s="165">
        <v>0</v>
      </c>
      <c r="DD10" s="196">
        <v>0</v>
      </c>
      <c r="DE10" s="196">
        <v>0</v>
      </c>
      <c r="DF10" s="196">
        <v>0</v>
      </c>
      <c r="DG10" s="196">
        <v>0</v>
      </c>
      <c r="DH10" s="196">
        <v>0</v>
      </c>
      <c r="DI10" s="196">
        <v>0</v>
      </c>
      <c r="DJ10" s="196">
        <v>0</v>
      </c>
      <c r="DK10" s="196">
        <v>0</v>
      </c>
      <c r="DL10" s="196">
        <v>0</v>
      </c>
      <c r="DM10" s="196">
        <v>0</v>
      </c>
      <c r="DN10" s="196">
        <v>0</v>
      </c>
      <c r="DO10" s="196">
        <v>0</v>
      </c>
      <c r="DP10" s="196">
        <v>0</v>
      </c>
      <c r="DQ10" s="196">
        <v>0</v>
      </c>
      <c r="DR10" s="196">
        <v>0</v>
      </c>
      <c r="DS10" s="196">
        <v>0</v>
      </c>
      <c r="DT10" s="196">
        <v>0</v>
      </c>
      <c r="DU10" s="196">
        <v>0</v>
      </c>
      <c r="DV10" s="196">
        <v>0</v>
      </c>
      <c r="DW10" s="196">
        <v>0</v>
      </c>
      <c r="DX10" s="196">
        <v>0</v>
      </c>
      <c r="DY10" s="196">
        <v>0</v>
      </c>
      <c r="DZ10" s="196">
        <v>0</v>
      </c>
      <c r="EA10" s="196">
        <v>0</v>
      </c>
      <c r="EB10" s="196">
        <v>0</v>
      </c>
      <c r="EC10" s="196">
        <v>0</v>
      </c>
      <c r="ED10" s="196">
        <v>0</v>
      </c>
      <c r="EE10" s="196">
        <v>0</v>
      </c>
      <c r="EF10" s="196">
        <v>0</v>
      </c>
      <c r="EG10" s="196">
        <v>0</v>
      </c>
      <c r="EH10" s="196">
        <v>0</v>
      </c>
      <c r="EI10" s="196">
        <v>0</v>
      </c>
      <c r="EJ10" s="196">
        <v>0</v>
      </c>
      <c r="EK10" s="196">
        <v>0</v>
      </c>
      <c r="EL10" s="196">
        <v>0</v>
      </c>
      <c r="EM10" s="196">
        <v>0</v>
      </c>
      <c r="EN10" s="196">
        <v>0</v>
      </c>
      <c r="EO10" s="196">
        <v>0</v>
      </c>
      <c r="EP10" s="196">
        <v>0</v>
      </c>
      <c r="EQ10" s="196">
        <v>0</v>
      </c>
      <c r="ER10" s="196">
        <v>0</v>
      </c>
      <c r="ES10" s="196">
        <v>0</v>
      </c>
      <c r="ET10" s="196">
        <v>0</v>
      </c>
      <c r="EU10" s="196">
        <v>0</v>
      </c>
      <c r="EV10" s="196">
        <v>0</v>
      </c>
      <c r="EW10" s="187">
        <v>0</v>
      </c>
      <c r="EX10" s="187">
        <v>0</v>
      </c>
      <c r="EY10" s="187">
        <v>0</v>
      </c>
      <c r="EZ10" s="196">
        <v>0</v>
      </c>
      <c r="FA10" s="196">
        <v>0</v>
      </c>
      <c r="FB10" s="196">
        <v>0</v>
      </c>
      <c r="FC10" s="196">
        <v>0</v>
      </c>
      <c r="FD10" s="196">
        <v>0</v>
      </c>
    </row>
    <row r="11" spans="1:160" x14ac:dyDescent="0.25">
      <c r="A11" s="42" t="s">
        <v>17</v>
      </c>
      <c r="B11" s="92">
        <v>37956.320121271332</v>
      </c>
      <c r="C11" s="92">
        <v>38394.054928642348</v>
      </c>
      <c r="D11" s="92">
        <v>38847.943283788642</v>
      </c>
      <c r="E11" s="92">
        <v>39325.07518871755</v>
      </c>
      <c r="F11" s="92">
        <v>39373.808081031515</v>
      </c>
      <c r="G11" s="92">
        <v>39481.09166056625</v>
      </c>
      <c r="H11" s="92">
        <v>39539.92431931704</v>
      </c>
      <c r="I11" s="92">
        <v>40056.111063367804</v>
      </c>
      <c r="J11" s="92">
        <v>38935.800609438549</v>
      </c>
      <c r="K11" s="92">
        <v>39908.887714141609</v>
      </c>
      <c r="L11" s="92">
        <v>40863.494806604431</v>
      </c>
      <c r="M11" s="92">
        <v>41429.695510033343</v>
      </c>
      <c r="N11" s="92">
        <v>40569.985989370223</v>
      </c>
      <c r="O11" s="92">
        <v>41594.725404027173</v>
      </c>
      <c r="P11" s="92">
        <v>41609.135081561915</v>
      </c>
      <c r="Q11" s="92">
        <v>40641.483789647456</v>
      </c>
      <c r="R11" s="92">
        <v>40872.362931851472</v>
      </c>
      <c r="S11" s="92">
        <v>40611.920343505968</v>
      </c>
      <c r="T11" s="92">
        <v>41728.415752447552</v>
      </c>
      <c r="U11" s="92">
        <v>42185.947694917508</v>
      </c>
      <c r="V11" s="92">
        <v>42331.821290788466</v>
      </c>
      <c r="W11" s="92">
        <v>42796.911262249378</v>
      </c>
      <c r="X11" s="92">
        <v>42918.589279052612</v>
      </c>
      <c r="Y11" s="92">
        <v>44915.764517532778</v>
      </c>
      <c r="Z11" s="92">
        <v>46647.068150078936</v>
      </c>
      <c r="AA11" s="92">
        <v>44372.390225324096</v>
      </c>
      <c r="AB11" s="92">
        <v>43943.029879410111</v>
      </c>
      <c r="AC11" s="92">
        <v>43326.9796493799</v>
      </c>
      <c r="AD11" s="92">
        <v>43510.522649569</v>
      </c>
      <c r="AE11" s="92">
        <v>43662.027403714652</v>
      </c>
      <c r="AF11" s="92">
        <v>43662.027403714652</v>
      </c>
      <c r="AG11" s="92">
        <v>43493.417680451508</v>
      </c>
      <c r="AH11" s="92">
        <v>44007.011971405082</v>
      </c>
      <c r="AI11" s="92">
        <v>43776.017803310882</v>
      </c>
      <c r="AJ11" s="92">
        <v>44007.215305716622</v>
      </c>
      <c r="AK11" s="92">
        <v>44007.215305716622</v>
      </c>
      <c r="AL11" s="92">
        <v>44153.42304119168</v>
      </c>
      <c r="AM11" s="92">
        <v>43943.029879410111</v>
      </c>
      <c r="AN11" s="92">
        <v>44111.723422470146</v>
      </c>
      <c r="AO11" s="92">
        <v>43311.254547606164</v>
      </c>
      <c r="AP11" s="92">
        <v>44142.29387377196</v>
      </c>
      <c r="AQ11" s="92">
        <v>44058.885932847443</v>
      </c>
      <c r="AR11" s="92">
        <v>44036.494235450242</v>
      </c>
      <c r="AS11" s="92">
        <v>43611.425113106998</v>
      </c>
      <c r="AT11" s="92">
        <v>42947.59037476404</v>
      </c>
      <c r="AU11" s="92">
        <v>42220.529148209178</v>
      </c>
      <c r="AV11" s="92">
        <v>41700.498025588764</v>
      </c>
      <c r="AW11" s="92">
        <v>41451.559611010118</v>
      </c>
      <c r="AX11" s="92">
        <v>40547.160228295084</v>
      </c>
      <c r="AY11" s="92">
        <v>40261.635080783417</v>
      </c>
      <c r="AZ11" s="92">
        <v>39546.206624957937</v>
      </c>
      <c r="BA11" s="92">
        <v>39449.873575198755</v>
      </c>
      <c r="BB11" s="92">
        <v>40122.873057185643</v>
      </c>
      <c r="BC11" s="92">
        <v>40242.191629497225</v>
      </c>
      <c r="BD11" s="92">
        <v>40221.677623947049</v>
      </c>
      <c r="BE11" s="92">
        <v>40486.279101943888</v>
      </c>
      <c r="BF11" s="92">
        <v>40518.314876967605</v>
      </c>
      <c r="BG11" s="92">
        <v>40603.065455529206</v>
      </c>
      <c r="BH11" s="92">
        <v>40295.563067623421</v>
      </c>
      <c r="BI11" s="92">
        <v>40797.704506014437</v>
      </c>
      <c r="BJ11" s="92">
        <v>40891.567432558812</v>
      </c>
      <c r="BK11" s="92">
        <v>41406.753441979243</v>
      </c>
      <c r="BL11" s="92">
        <v>41582.45754660933</v>
      </c>
      <c r="BM11" s="92">
        <v>42156.551626072724</v>
      </c>
      <c r="BN11" s="92">
        <v>42365.84736475956</v>
      </c>
      <c r="BO11" s="92">
        <v>42376.292226803875</v>
      </c>
      <c r="BP11" s="92">
        <v>41995.530158592686</v>
      </c>
      <c r="BQ11" s="92">
        <v>42405.292975819793</v>
      </c>
      <c r="BR11" s="92">
        <v>42355.405361511162</v>
      </c>
      <c r="BS11" s="92">
        <v>41954.401415513967</v>
      </c>
      <c r="BT11" s="92">
        <v>41607.4305655387</v>
      </c>
      <c r="BU11" s="92">
        <v>41166.04788079299</v>
      </c>
      <c r="BV11" s="92">
        <v>41533.087372028996</v>
      </c>
      <c r="BW11" s="92">
        <v>41414.589476653498</v>
      </c>
      <c r="BX11" s="92">
        <v>39568.604705349833</v>
      </c>
      <c r="BY11" s="92">
        <v>42340.726700029074</v>
      </c>
      <c r="BZ11" s="92">
        <v>42797.356778823654</v>
      </c>
      <c r="CA11" s="92">
        <v>43325.971090134808</v>
      </c>
      <c r="CB11" s="92">
        <v>43954.613154272156</v>
      </c>
      <c r="CC11" s="92">
        <v>44437.733337432175</v>
      </c>
      <c r="CD11" s="92">
        <v>44275.654943485606</v>
      </c>
      <c r="CE11" s="92">
        <v>44368.455050703902</v>
      </c>
      <c r="CF11" s="92">
        <v>44704.081836609039</v>
      </c>
      <c r="CG11" s="92">
        <v>45477.493043280614</v>
      </c>
      <c r="CH11" s="92">
        <v>45477.493043280614</v>
      </c>
      <c r="CI11" s="92">
        <v>46034.213126279727</v>
      </c>
      <c r="CJ11" s="92">
        <v>45836.949915756799</v>
      </c>
      <c r="CK11" s="92">
        <v>45858.595811968036</v>
      </c>
      <c r="CL11" s="92">
        <v>45042.229944430394</v>
      </c>
      <c r="CM11" s="92">
        <v>44745.589729858286</v>
      </c>
      <c r="CN11" s="92">
        <v>44507.372799586759</v>
      </c>
      <c r="CO11" s="33">
        <v>44283.026107050209</v>
      </c>
      <c r="CP11" s="33">
        <v>44243.883764880862</v>
      </c>
      <c r="CQ11" s="33">
        <v>44105.710515297971</v>
      </c>
      <c r="CR11" s="33">
        <v>44050.084849178762</v>
      </c>
      <c r="CS11" s="33">
        <v>44207.891830603083</v>
      </c>
      <c r="CT11" s="33">
        <v>44634.744751860744</v>
      </c>
      <c r="CU11" s="33">
        <v>44463.358960036756</v>
      </c>
      <c r="CV11" s="92">
        <v>44623.254066585418</v>
      </c>
      <c r="CW11" s="92">
        <v>44633.495474623087</v>
      </c>
      <c r="CX11" s="92">
        <v>44594.247930377998</v>
      </c>
      <c r="CY11" s="92">
        <v>44818.312247319351</v>
      </c>
      <c r="CZ11" s="92">
        <v>44864.507437809523</v>
      </c>
      <c r="DA11" s="92">
        <v>44725.809717163342</v>
      </c>
      <c r="DB11" s="92">
        <v>44445.987292416554</v>
      </c>
      <c r="DC11" s="92">
        <v>44671.194378983717</v>
      </c>
      <c r="DD11" s="195">
        <v>44947.133596884712</v>
      </c>
      <c r="DE11" s="195">
        <v>45206.262572849533</v>
      </c>
      <c r="DF11" s="195">
        <v>45402.114983984131</v>
      </c>
      <c r="DG11" s="195">
        <v>45170.3132938446</v>
      </c>
      <c r="DH11" s="195">
        <v>45182.640603428765</v>
      </c>
      <c r="DI11" s="195">
        <v>44994.607864597187</v>
      </c>
      <c r="DJ11" s="195">
        <v>45089.104570859578</v>
      </c>
      <c r="DK11" s="195">
        <v>45762.185784711321</v>
      </c>
      <c r="DL11" s="195">
        <v>46218.510866598757</v>
      </c>
      <c r="DM11" s="195">
        <v>47104.249818871489</v>
      </c>
      <c r="DN11" s="195">
        <v>46987.501264828898</v>
      </c>
      <c r="DO11" s="195">
        <v>47138.477161603427</v>
      </c>
      <c r="DP11" s="195">
        <v>47507.937403525706</v>
      </c>
      <c r="DQ11" s="195">
        <v>48185.780270222938</v>
      </c>
      <c r="DR11" s="195">
        <v>48463.860696388983</v>
      </c>
      <c r="DS11" s="195">
        <v>47858.940624201772</v>
      </c>
      <c r="DT11" s="195">
        <v>47586.23747730186</v>
      </c>
      <c r="DU11" s="195">
        <v>47709.410280572054</v>
      </c>
      <c r="DV11" s="195">
        <v>48225.682976814911</v>
      </c>
      <c r="DW11" s="195">
        <v>48210.762968601957</v>
      </c>
      <c r="DX11" s="195">
        <v>47901.696726289236</v>
      </c>
      <c r="DY11" s="195">
        <v>47943.955526008867</v>
      </c>
      <c r="DZ11" s="195">
        <v>47389.867398289098</v>
      </c>
      <c r="EA11" s="195">
        <v>47271.896299864602</v>
      </c>
      <c r="EB11" s="195">
        <v>47083.653262360807</v>
      </c>
      <c r="EC11" s="195">
        <v>47037.621921989412</v>
      </c>
      <c r="ED11" s="195">
        <v>47232.323910711086</v>
      </c>
      <c r="EE11" s="195">
        <v>47358.521523357173</v>
      </c>
      <c r="EF11" s="195">
        <v>46224.387887367637</v>
      </c>
      <c r="EG11" s="195">
        <v>45764.001026713035</v>
      </c>
      <c r="EH11" s="195">
        <v>44996.821340741866</v>
      </c>
      <c r="EI11" s="195">
        <v>45021.895250564594</v>
      </c>
      <c r="EJ11" s="195">
        <v>44416.761048629865</v>
      </c>
      <c r="EK11" s="195">
        <v>44478.652006175405</v>
      </c>
      <c r="EL11" s="195">
        <v>43239.698326062891</v>
      </c>
      <c r="EM11" s="195">
        <v>42989.503807532303</v>
      </c>
      <c r="EN11" s="195">
        <v>43735.965261466212</v>
      </c>
      <c r="EO11" s="195">
        <v>44783.948579448901</v>
      </c>
      <c r="EP11" s="195">
        <v>45404.944336884284</v>
      </c>
      <c r="EQ11" s="195">
        <v>45336.780569031776</v>
      </c>
      <c r="ER11" s="195">
        <v>44838.005040245524</v>
      </c>
      <c r="ES11" s="195">
        <v>45381.81886754834</v>
      </c>
      <c r="ET11" s="195">
        <v>58874.525673007687</v>
      </c>
      <c r="EU11" s="195">
        <v>60924.716148012958</v>
      </c>
      <c r="EV11" s="195">
        <v>61440.672625612089</v>
      </c>
      <c r="EW11" s="195">
        <v>61121.320069891015</v>
      </c>
      <c r="EX11" s="195">
        <v>60629.096392848267</v>
      </c>
      <c r="EY11" s="195">
        <v>59487.041409408754</v>
      </c>
      <c r="EZ11" s="195">
        <v>60156.58105954701</v>
      </c>
      <c r="FA11" s="195">
        <v>60753.64087078179</v>
      </c>
      <c r="FB11" s="195">
        <v>60825.991801398784</v>
      </c>
      <c r="FC11" s="195">
        <v>60550.132837455552</v>
      </c>
      <c r="FD11" s="195">
        <v>60809.109166853006</v>
      </c>
    </row>
    <row r="12" spans="1:160" ht="18" x14ac:dyDescent="0.25">
      <c r="A12" s="42" t="s">
        <v>132</v>
      </c>
      <c r="B12" s="165">
        <v>0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165">
        <v>0</v>
      </c>
      <c r="T12" s="165">
        <v>0</v>
      </c>
      <c r="U12" s="165">
        <v>0</v>
      </c>
      <c r="V12" s="165">
        <v>0</v>
      </c>
      <c r="W12" s="165">
        <v>0</v>
      </c>
      <c r="X12" s="165">
        <v>0</v>
      </c>
      <c r="Y12" s="165">
        <v>0</v>
      </c>
      <c r="Z12" s="165">
        <v>0</v>
      </c>
      <c r="AA12" s="165">
        <v>0</v>
      </c>
      <c r="AB12" s="165">
        <v>0</v>
      </c>
      <c r="AC12" s="165">
        <v>0</v>
      </c>
      <c r="AD12" s="165">
        <v>0</v>
      </c>
      <c r="AE12" s="165">
        <v>0</v>
      </c>
      <c r="AF12" s="165">
        <v>0</v>
      </c>
      <c r="AG12" s="165">
        <v>0</v>
      </c>
      <c r="AH12" s="165">
        <v>0</v>
      </c>
      <c r="AI12" s="165">
        <v>0</v>
      </c>
      <c r="AJ12" s="165">
        <v>0</v>
      </c>
      <c r="AK12" s="165">
        <v>0</v>
      </c>
      <c r="AL12" s="165">
        <v>0</v>
      </c>
      <c r="AM12" s="165">
        <v>0</v>
      </c>
      <c r="AN12" s="165">
        <v>0</v>
      </c>
      <c r="AO12" s="165">
        <v>0</v>
      </c>
      <c r="AP12" s="165">
        <v>0</v>
      </c>
      <c r="AQ12" s="165">
        <v>0</v>
      </c>
      <c r="AR12" s="165">
        <v>0</v>
      </c>
      <c r="AS12" s="165">
        <v>0</v>
      </c>
      <c r="AT12" s="165">
        <v>0</v>
      </c>
      <c r="AU12" s="165">
        <v>0</v>
      </c>
      <c r="AV12" s="165">
        <v>0</v>
      </c>
      <c r="AW12" s="165">
        <v>0</v>
      </c>
      <c r="AX12" s="165">
        <v>0</v>
      </c>
      <c r="AY12" s="165">
        <v>0</v>
      </c>
      <c r="AZ12" s="165">
        <v>0</v>
      </c>
      <c r="BA12" s="165">
        <v>0</v>
      </c>
      <c r="BB12" s="165">
        <v>0</v>
      </c>
      <c r="BC12" s="165">
        <v>0</v>
      </c>
      <c r="BD12" s="165">
        <v>0</v>
      </c>
      <c r="BE12" s="165">
        <v>0</v>
      </c>
      <c r="BF12" s="165">
        <v>0</v>
      </c>
      <c r="BG12" s="165">
        <v>0</v>
      </c>
      <c r="BH12" s="165">
        <v>0</v>
      </c>
      <c r="BI12" s="92">
        <v>18108.678881051463</v>
      </c>
      <c r="BJ12" s="165">
        <v>0</v>
      </c>
      <c r="BK12" s="165">
        <v>0</v>
      </c>
      <c r="BL12" s="165">
        <v>0</v>
      </c>
      <c r="BM12" s="165">
        <v>0</v>
      </c>
      <c r="BN12" s="92">
        <v>17656.573455583501</v>
      </c>
      <c r="BO12" s="92">
        <v>17410.012777730262</v>
      </c>
      <c r="BP12" s="92">
        <v>0.40960620351118798</v>
      </c>
      <c r="BQ12" s="92">
        <v>17196.177651000373</v>
      </c>
      <c r="BR12" s="92">
        <v>17598.89564323282</v>
      </c>
      <c r="BS12" s="92">
        <v>17232.803806668915</v>
      </c>
      <c r="BT12" s="92">
        <v>17101.559489416326</v>
      </c>
      <c r="BU12" s="92">
        <v>16989.193327653877</v>
      </c>
      <c r="BV12" s="92">
        <v>17246.920937839208</v>
      </c>
      <c r="BW12" s="92">
        <v>16302.022348367822</v>
      </c>
      <c r="BX12" s="92">
        <v>17287.140592676733</v>
      </c>
      <c r="BY12" s="92">
        <v>17628.194284846799</v>
      </c>
      <c r="BZ12" s="92">
        <v>17640.372721251231</v>
      </c>
      <c r="CA12" s="92">
        <v>17973.723626131163</v>
      </c>
      <c r="CB12" s="92">
        <v>18133.791518925205</v>
      </c>
      <c r="CC12" s="92">
        <v>18485.637423854914</v>
      </c>
      <c r="CD12" s="92">
        <v>18333.356100014804</v>
      </c>
      <c r="CE12" s="92">
        <v>18673.858177098587</v>
      </c>
      <c r="CF12" s="92">
        <v>18655.201381990875</v>
      </c>
      <c r="CG12" s="92">
        <v>19271.712329967297</v>
      </c>
      <c r="CH12" s="92">
        <v>19271.712329967297</v>
      </c>
      <c r="CI12" s="92">
        <v>19426.685501875283</v>
      </c>
      <c r="CJ12" s="92">
        <v>19287.796398519902</v>
      </c>
      <c r="CK12" s="92">
        <v>19377.9408130392</v>
      </c>
      <c r="CL12" s="92">
        <v>19008.602896262269</v>
      </c>
      <c r="CM12" s="92">
        <v>19266.248082882194</v>
      </c>
      <c r="CN12" s="92">
        <v>18776.424920033849</v>
      </c>
      <c r="CO12" s="33">
        <v>17898.039777109123</v>
      </c>
      <c r="CP12" s="33">
        <v>18054.676666452466</v>
      </c>
      <c r="CQ12" s="33">
        <v>17707.562392533422</v>
      </c>
      <c r="CR12" s="33">
        <v>17884.462437605693</v>
      </c>
      <c r="CS12" s="33">
        <v>17884.462437605693</v>
      </c>
      <c r="CT12" s="33">
        <v>35519.671678474646</v>
      </c>
      <c r="CU12" s="33">
        <v>36328.344848764464</v>
      </c>
      <c r="CV12" s="92">
        <v>36671.116953821824</v>
      </c>
      <c r="CW12" s="92">
        <v>58414.35742002292</v>
      </c>
      <c r="CX12" s="92">
        <v>58735.068812644437</v>
      </c>
      <c r="CY12" s="92">
        <v>57699.030596454919</v>
      </c>
      <c r="CZ12" s="92">
        <v>70732.897666188539</v>
      </c>
      <c r="DA12" s="92">
        <v>71692.961937590284</v>
      </c>
      <c r="DB12" s="92">
        <v>69125.394777526482</v>
      </c>
      <c r="DC12" s="92">
        <v>70533.457964301662</v>
      </c>
      <c r="DD12" s="195">
        <v>71155.571267079737</v>
      </c>
      <c r="DE12" s="195">
        <v>72039.571770986629</v>
      </c>
      <c r="DF12" s="195">
        <v>73264.160573370551</v>
      </c>
      <c r="DG12" s="195">
        <v>72683.862952370997</v>
      </c>
      <c r="DH12" s="195">
        <v>72757.241295762389</v>
      </c>
      <c r="DI12" s="195">
        <v>72377.406163109175</v>
      </c>
      <c r="DJ12" s="195">
        <v>72215.895921105373</v>
      </c>
      <c r="DK12" s="195">
        <v>72629.677867531267</v>
      </c>
      <c r="DL12" s="195">
        <v>73676.791507567148</v>
      </c>
      <c r="DM12" s="195">
        <v>74693.463525370622</v>
      </c>
      <c r="DN12" s="195">
        <v>76227.307090025832</v>
      </c>
      <c r="DO12" s="195">
        <v>77354.846211797034</v>
      </c>
      <c r="DP12" s="195">
        <v>79028.604808369739</v>
      </c>
      <c r="DQ12" s="195">
        <v>79963.80561638443</v>
      </c>
      <c r="DR12" s="195">
        <v>81069.634909566463</v>
      </c>
      <c r="DS12" s="195">
        <v>81386.453766118531</v>
      </c>
      <c r="DT12" s="195">
        <v>80975.696482345316</v>
      </c>
      <c r="DU12" s="195">
        <v>81021.218659332342</v>
      </c>
      <c r="DV12" s="195">
        <v>82365.11479631062</v>
      </c>
      <c r="DW12" s="195">
        <v>82628.022041593984</v>
      </c>
      <c r="DX12" s="195">
        <v>82252.183321860328</v>
      </c>
      <c r="DY12" s="195">
        <v>82416.756732636306</v>
      </c>
      <c r="DZ12" s="195">
        <v>82876.751519591591</v>
      </c>
      <c r="EA12" s="195">
        <v>83540.811089406081</v>
      </c>
      <c r="EB12" s="195">
        <v>84169.898631796561</v>
      </c>
      <c r="EC12" s="195">
        <v>84673.748050583948</v>
      </c>
      <c r="ED12" s="195">
        <v>85060.810351779699</v>
      </c>
      <c r="EE12" s="195">
        <v>85377.134624658225</v>
      </c>
      <c r="EF12" s="195">
        <v>85594.576699261903</v>
      </c>
      <c r="EG12" s="195">
        <v>84946.839066633504</v>
      </c>
      <c r="EH12" s="195">
        <v>81403.202670689163</v>
      </c>
      <c r="EI12" s="195">
        <v>81653.203400934028</v>
      </c>
      <c r="EJ12" s="195">
        <v>81364.13026663482</v>
      </c>
      <c r="EK12" s="195">
        <v>80742.990088870094</v>
      </c>
      <c r="EL12" s="195">
        <v>78448.905749519021</v>
      </c>
      <c r="EM12" s="195">
        <v>76791.749681576533</v>
      </c>
      <c r="EN12" s="195">
        <v>77162.179092046485</v>
      </c>
      <c r="EO12" s="195">
        <v>79471.556103979703</v>
      </c>
      <c r="EP12" s="195">
        <v>81855.681838347053</v>
      </c>
      <c r="EQ12" s="195">
        <v>82692.831018736702</v>
      </c>
      <c r="ER12" s="195">
        <v>80163.075354343659</v>
      </c>
      <c r="ES12" s="195">
        <v>80466.925840408774</v>
      </c>
      <c r="ET12" s="195">
        <v>103396.10564142039</v>
      </c>
      <c r="EU12" s="195">
        <v>104632.29320241054</v>
      </c>
      <c r="EV12" s="195">
        <v>104778.5546060882</v>
      </c>
      <c r="EW12" s="195">
        <v>104117.7182876869</v>
      </c>
      <c r="EX12" s="195">
        <v>103644.93379115086</v>
      </c>
      <c r="EY12" s="195">
        <v>103661.47605090607</v>
      </c>
      <c r="EZ12" s="195">
        <v>103902.18966984301</v>
      </c>
      <c r="FA12" s="195">
        <v>105203.11598608196</v>
      </c>
      <c r="FB12" s="195">
        <v>104979.3411829174</v>
      </c>
      <c r="FC12" s="195">
        <v>104870.38584584913</v>
      </c>
      <c r="FD12" s="195">
        <v>103713.79265175003</v>
      </c>
    </row>
    <row r="13" spans="1:160" x14ac:dyDescent="0.25">
      <c r="A13" s="42" t="s">
        <v>133</v>
      </c>
      <c r="B13" s="92">
        <f t="shared" ref="B13:S13" si="17">SUM(B14:B17)</f>
        <v>57124.082434421674</v>
      </c>
      <c r="C13" s="92">
        <f t="shared" si="17"/>
        <v>57765.517878810126</v>
      </c>
      <c r="D13" s="92">
        <f t="shared" si="17"/>
        <v>58432.050968875235</v>
      </c>
      <c r="E13" s="92">
        <f t="shared" si="17"/>
        <v>59169.3708581049</v>
      </c>
      <c r="F13" s="92">
        <f t="shared" si="17"/>
        <v>59242.324605370151</v>
      </c>
      <c r="G13" s="92">
        <f t="shared" si="17"/>
        <v>59405.658561285891</v>
      </c>
      <c r="H13" s="92">
        <f t="shared" si="17"/>
        <v>59486.876892771041</v>
      </c>
      <c r="I13" s="92">
        <f t="shared" si="17"/>
        <v>60267.778735865191</v>
      </c>
      <c r="J13" s="92">
        <f t="shared" si="17"/>
        <v>58543.855896932932</v>
      </c>
      <c r="K13" s="92">
        <f t="shared" si="17"/>
        <v>60031.055339143932</v>
      </c>
      <c r="L13" s="92">
        <f t="shared" si="17"/>
        <v>61461.641869504798</v>
      </c>
      <c r="M13" s="92">
        <f t="shared" si="17"/>
        <v>62290.377241643291</v>
      </c>
      <c r="N13" s="92">
        <f t="shared" si="17"/>
        <v>63862.680232898383</v>
      </c>
      <c r="O13" s="92">
        <f t="shared" si="17"/>
        <v>65433.765590728472</v>
      </c>
      <c r="P13" s="92">
        <f t="shared" si="17"/>
        <v>65412.968747099461</v>
      </c>
      <c r="Q13" s="92">
        <f t="shared" si="17"/>
        <v>64714.68505067534</v>
      </c>
      <c r="R13" s="92">
        <f t="shared" si="17"/>
        <v>64913.193064072009</v>
      </c>
      <c r="S13" s="92">
        <f t="shared" si="17"/>
        <v>64690.470791598811</v>
      </c>
      <c r="T13" s="92">
        <f>SUM(T14:T17)</f>
        <v>66607.10805896447</v>
      </c>
      <c r="U13" s="92">
        <f>SUM(U14:U17)</f>
        <v>67287.839382160324</v>
      </c>
      <c r="V13" s="92">
        <f>SUM(V14:V17)</f>
        <v>68543.28180865162</v>
      </c>
      <c r="W13" s="92">
        <f>SUM(W14:W17)</f>
        <v>69729.972021490292</v>
      </c>
      <c r="X13" s="92">
        <f t="shared" ref="X13:AD13" si="18">SUM(X14:X17)</f>
        <v>104464.64342414134</v>
      </c>
      <c r="Y13" s="92">
        <f t="shared" si="18"/>
        <v>109195.40705916841</v>
      </c>
      <c r="Z13" s="92">
        <f t="shared" si="18"/>
        <v>114033.52887055496</v>
      </c>
      <c r="AA13" s="92">
        <f t="shared" si="18"/>
        <v>109995.12622410615</v>
      </c>
      <c r="AB13" s="92">
        <f t="shared" si="18"/>
        <v>108935.81544953426</v>
      </c>
      <c r="AC13" s="92">
        <f t="shared" si="18"/>
        <v>107540.49288104374</v>
      </c>
      <c r="AD13" s="92">
        <f t="shared" si="18"/>
        <v>107587.61586432665</v>
      </c>
      <c r="AE13" s="92">
        <f>SUM(AE14:AE17)</f>
        <v>108202.12486234476</v>
      </c>
      <c r="AF13" s="92">
        <f t="shared" ref="AF13:AK13" si="19">SUM(AF14:AF17)</f>
        <v>108202.12486234476</v>
      </c>
      <c r="AG13" s="92">
        <f t="shared" si="19"/>
        <v>108835.00724789745</v>
      </c>
      <c r="AH13" s="92">
        <f t="shared" si="19"/>
        <v>110247.33489601724</v>
      </c>
      <c r="AI13" s="92">
        <f t="shared" si="19"/>
        <v>110095.63958734921</v>
      </c>
      <c r="AJ13" s="92">
        <f t="shared" si="19"/>
        <v>110961.44815575102</v>
      </c>
      <c r="AK13" s="92">
        <f t="shared" si="19"/>
        <v>111244.79523847709</v>
      </c>
      <c r="AL13" s="92">
        <f>SUM(AL14:AL17)</f>
        <v>112290.08864940704</v>
      </c>
      <c r="AM13" s="92">
        <f t="shared" ref="AM13:BP13" si="20">SUM(AM14:AM17)</f>
        <v>108935.81544953426</v>
      </c>
      <c r="AN13" s="92">
        <f t="shared" si="20"/>
        <v>113638.93068490564</v>
      </c>
      <c r="AO13" s="92">
        <f t="shared" si="20"/>
        <v>112208.61123223364</v>
      </c>
      <c r="AP13" s="92">
        <f t="shared" si="20"/>
        <v>113719.77963327937</v>
      </c>
      <c r="AQ13" s="92">
        <f t="shared" si="20"/>
        <v>113620.919248854</v>
      </c>
      <c r="AR13" s="92">
        <f t="shared" si="20"/>
        <v>113984.23466113379</v>
      </c>
      <c r="AS13" s="92">
        <f t="shared" si="20"/>
        <v>114334.53056565019</v>
      </c>
      <c r="AT13" s="92">
        <f t="shared" si="20"/>
        <v>113802.61909972751</v>
      </c>
      <c r="AU13" s="92">
        <f t="shared" si="20"/>
        <v>112987.11296813228</v>
      </c>
      <c r="AV13" s="92">
        <f t="shared" si="20"/>
        <v>113839.21409316637</v>
      </c>
      <c r="AW13" s="92">
        <f t="shared" si="20"/>
        <v>114068.8915163857</v>
      </c>
      <c r="AX13" s="92">
        <f t="shared" si="20"/>
        <v>113005.02762382271</v>
      </c>
      <c r="AY13" s="92">
        <f t="shared" si="20"/>
        <v>113558.24346657674</v>
      </c>
      <c r="AZ13" s="92">
        <f t="shared" si="20"/>
        <v>114836.03135459452</v>
      </c>
      <c r="BA13" s="92">
        <f t="shared" si="20"/>
        <v>114693.55867128301</v>
      </c>
      <c r="BB13" s="92">
        <f t="shared" si="20"/>
        <v>116498.01803209403</v>
      </c>
      <c r="BC13" s="92">
        <f t="shared" si="20"/>
        <v>116854.72421738243</v>
      </c>
      <c r="BD13" s="92">
        <f t="shared" si="20"/>
        <v>117065.17969085911</v>
      </c>
      <c r="BE13" s="92">
        <f t="shared" si="20"/>
        <v>118240.3092618637</v>
      </c>
      <c r="BF13" s="92">
        <f t="shared" si="20"/>
        <v>119044.60831166562</v>
      </c>
      <c r="BG13" s="92">
        <f t="shared" si="20"/>
        <v>119308.95312322801</v>
      </c>
      <c r="BH13" s="92">
        <f t="shared" si="20"/>
        <v>119320.16767861618</v>
      </c>
      <c r="BI13" s="92">
        <f t="shared" si="20"/>
        <v>122935.72505893453</v>
      </c>
      <c r="BJ13" s="92">
        <f t="shared" si="20"/>
        <v>123391.91168368797</v>
      </c>
      <c r="BK13" s="92">
        <f t="shared" si="20"/>
        <v>124444.44725354524</v>
      </c>
      <c r="BL13" s="92">
        <f t="shared" si="20"/>
        <v>127186.12366937418</v>
      </c>
      <c r="BM13" s="92">
        <f t="shared" si="20"/>
        <v>128549.15654943915</v>
      </c>
      <c r="BN13" s="92">
        <f t="shared" si="20"/>
        <v>129940.29106622278</v>
      </c>
      <c r="BO13" s="92">
        <f t="shared" si="20"/>
        <v>130169.00569787782</v>
      </c>
      <c r="BP13" s="92">
        <f t="shared" si="20"/>
        <v>129809.33725819575</v>
      </c>
      <c r="BQ13" s="92">
        <f>SUM(BQ14:BQ17)</f>
        <v>133244.4589870676</v>
      </c>
      <c r="BR13" s="92">
        <f>SUM(BR14:BR17)</f>
        <v>131523.50997824239</v>
      </c>
      <c r="BS13" s="92">
        <f>SUM(BS14:BS17)</f>
        <v>130420.00466613771</v>
      </c>
      <c r="BT13" s="92">
        <f>SUM(BT14:BT17)</f>
        <v>130180.22631493612</v>
      </c>
      <c r="BU13" s="92">
        <f>SUM(BU14:BU17)</f>
        <v>129699.48365521751</v>
      </c>
      <c r="BV13" s="92">
        <f t="shared" ref="BV13:CE13" si="21">SUM(BV14:BV17)</f>
        <v>135066.65254499653</v>
      </c>
      <c r="BW13" s="92">
        <f t="shared" si="21"/>
        <v>135405.56813859078</v>
      </c>
      <c r="BX13" s="92">
        <f t="shared" si="21"/>
        <v>132166.01060663298</v>
      </c>
      <c r="BY13" s="92">
        <f t="shared" si="21"/>
        <v>136830.6701135764</v>
      </c>
      <c r="BZ13" s="92">
        <f t="shared" si="21"/>
        <v>140261.07812642067</v>
      </c>
      <c r="CA13" s="92">
        <f t="shared" si="21"/>
        <v>141372.55325898333</v>
      </c>
      <c r="CB13" s="92">
        <f t="shared" si="21"/>
        <v>142821.82438481259</v>
      </c>
      <c r="CC13" s="92">
        <f t="shared" si="21"/>
        <v>144313.34897807232</v>
      </c>
      <c r="CD13" s="92">
        <f t="shared" si="21"/>
        <v>143491.53517912692</v>
      </c>
      <c r="CE13" s="92">
        <f t="shared" si="21"/>
        <v>140440.395818447</v>
      </c>
      <c r="CF13" s="92">
        <f>SUM(CF14:CF17)</f>
        <v>141180.99977844406</v>
      </c>
      <c r="CG13" s="92">
        <f t="shared" ref="CG13" si="22">SUM(CG14:CG17)</f>
        <v>142785.51340685377</v>
      </c>
      <c r="CH13" s="92">
        <f t="shared" ref="CH13:CK13" si="23">SUM(CH14:CH17)</f>
        <v>142785.51340685377</v>
      </c>
      <c r="CI13" s="92">
        <v>143689.75963360118</v>
      </c>
      <c r="CJ13" s="92">
        <v>145323.94956709316</v>
      </c>
      <c r="CK13" s="92">
        <f t="shared" si="23"/>
        <v>148019.00097732354</v>
      </c>
      <c r="CL13" s="92">
        <f>SUM(CL14:CL17)</f>
        <v>146720.05109454316</v>
      </c>
      <c r="CM13" s="92">
        <f t="shared" ref="CM13:CO13" si="24">SUM(CM14:CM17)</f>
        <v>146157.92580909299</v>
      </c>
      <c r="CN13" s="92">
        <f t="shared" si="24"/>
        <v>146053.32224549248</v>
      </c>
      <c r="CO13" s="33">
        <f t="shared" si="24"/>
        <v>146376.00690498771</v>
      </c>
      <c r="CP13" s="33">
        <f>SUM(CP14:CP17)</f>
        <v>147000.35515498504</v>
      </c>
      <c r="CQ13" s="33">
        <f t="shared" ref="CQ13" si="25">SUM(CQ14:CQ17)</f>
        <v>147194.73744666297</v>
      </c>
      <c r="CR13" s="33">
        <v>148604.20807438117</v>
      </c>
      <c r="CS13" s="33">
        <v>151982.99252293276</v>
      </c>
      <c r="CT13" s="33">
        <f t="shared" ref="CT13" si="26">SUM(CT14:CT17)</f>
        <v>152963.68497583541</v>
      </c>
      <c r="CU13" s="33">
        <v>153404.64568349026</v>
      </c>
      <c r="CV13" s="92">
        <v>154327.65119330422</v>
      </c>
      <c r="CW13" s="92">
        <v>155850.02087779093</v>
      </c>
      <c r="CX13" s="92">
        <v>196768.69247112016</v>
      </c>
      <c r="CY13" s="92">
        <v>201257.52967681288</v>
      </c>
      <c r="CZ13" s="92">
        <v>204677.81540731358</v>
      </c>
      <c r="DA13" s="92">
        <v>206273.43353787437</v>
      </c>
      <c r="DB13" s="92">
        <v>206555.81658505386</v>
      </c>
      <c r="DC13" s="92">
        <v>210614.10353530745</v>
      </c>
      <c r="DD13" s="195">
        <v>212883.01683625748</v>
      </c>
      <c r="DE13" s="195">
        <v>215392.78213688766</v>
      </c>
      <c r="DF13" s="195">
        <v>220535.86852655583</v>
      </c>
      <c r="DG13" s="195">
        <v>222615.67797030407</v>
      </c>
      <c r="DH13" s="195">
        <v>224260.62697325076</v>
      </c>
      <c r="DI13" s="195">
        <v>223096.4756032181</v>
      </c>
      <c r="DJ13" s="195">
        <v>226004.03223673609</v>
      </c>
      <c r="DK13" s="195">
        <v>230163.14263269104</v>
      </c>
      <c r="DL13" s="195">
        <v>234630.06569974381</v>
      </c>
      <c r="DM13" s="195">
        <v>239116.72321619687</v>
      </c>
      <c r="DN13" s="195">
        <v>241684.05904684338</v>
      </c>
      <c r="DO13" s="195">
        <v>244137.12034862785</v>
      </c>
      <c r="DP13" s="195">
        <v>248386.7883109157</v>
      </c>
      <c r="DQ13" s="195">
        <v>252735.26722016514</v>
      </c>
      <c r="DR13" s="195">
        <v>253636.31246129406</v>
      </c>
      <c r="DS13" s="195">
        <v>254808.48169502988</v>
      </c>
      <c r="DT13" s="195">
        <v>255922.17683344401</v>
      </c>
      <c r="DU13" s="195">
        <v>256595.91584085708</v>
      </c>
      <c r="DV13" s="195">
        <v>261926.79986497504</v>
      </c>
      <c r="DW13" s="195">
        <v>264931.99576671323</v>
      </c>
      <c r="DX13" s="195">
        <v>263997.69185044686</v>
      </c>
      <c r="DY13" s="195">
        <v>290694.92053299292</v>
      </c>
      <c r="DZ13" s="195">
        <v>304189.79028423439</v>
      </c>
      <c r="EA13" s="195">
        <v>304891.0380904933</v>
      </c>
      <c r="EB13" s="195">
        <v>310001.07565303287</v>
      </c>
      <c r="EC13" s="195">
        <v>314572.62342495308</v>
      </c>
      <c r="ED13" s="195">
        <v>318443.04243448772</v>
      </c>
      <c r="EE13" s="195">
        <v>338331.55553748924</v>
      </c>
      <c r="EF13" s="195">
        <v>339903.19549890811</v>
      </c>
      <c r="EG13" s="195">
        <v>341756.3442271236</v>
      </c>
      <c r="EH13" s="195">
        <v>341083.50415048609</v>
      </c>
      <c r="EI13" s="195">
        <v>348584.2461731467</v>
      </c>
      <c r="EJ13" s="195">
        <v>345735.29872222035</v>
      </c>
      <c r="EK13" s="195">
        <v>348537.87717818079</v>
      </c>
      <c r="EL13" s="195">
        <v>348456.97623043845</v>
      </c>
      <c r="EM13" s="195">
        <v>349670.00377870951</v>
      </c>
      <c r="EN13" s="195">
        <f>EN14+EN15+EN16+EN17</f>
        <v>357379.28891797614</v>
      </c>
      <c r="EO13" s="195">
        <f t="shared" ref="EO13" si="27">EO14+EO15+EO16+EO17</f>
        <v>365589.14932224934</v>
      </c>
      <c r="EP13" s="195">
        <v>370467.32630283735</v>
      </c>
      <c r="EQ13" s="195">
        <v>355840.76628512668</v>
      </c>
      <c r="ER13" s="195">
        <v>347621.05318612151</v>
      </c>
      <c r="ES13" s="195">
        <v>349611.39057771978</v>
      </c>
      <c r="ET13" s="195">
        <v>454722.02285447938</v>
      </c>
      <c r="EU13" s="195">
        <v>474038.84029813326</v>
      </c>
      <c r="EV13" s="195">
        <v>478189.25504186837</v>
      </c>
      <c r="EW13" s="195">
        <v>468374.02333962393</v>
      </c>
      <c r="EX13" s="195">
        <v>466149.38322818943</v>
      </c>
      <c r="EY13" s="195">
        <v>487456.1678107091</v>
      </c>
      <c r="EZ13" s="195">
        <v>492548.44234918221</v>
      </c>
      <c r="FA13" s="195">
        <v>493280.5049498505</v>
      </c>
      <c r="FB13" s="195">
        <v>509805.00826543954</v>
      </c>
      <c r="FC13" s="195">
        <v>509208.16793580179</v>
      </c>
      <c r="FD13" s="195">
        <v>513449.44270533021</v>
      </c>
    </row>
    <row r="14" spans="1:160" x14ac:dyDescent="0.25">
      <c r="A14" s="42" t="s">
        <v>134</v>
      </c>
      <c r="B14" s="92">
        <v>57124.082434421674</v>
      </c>
      <c r="C14" s="92">
        <v>57765.517878810126</v>
      </c>
      <c r="D14" s="92">
        <v>58432.050968875235</v>
      </c>
      <c r="E14" s="92">
        <v>59169.3708581049</v>
      </c>
      <c r="F14" s="92">
        <v>59242.324605370151</v>
      </c>
      <c r="G14" s="92">
        <v>59405.658561285891</v>
      </c>
      <c r="H14" s="92">
        <v>59486.876892771041</v>
      </c>
      <c r="I14" s="92">
        <v>60267.778735865191</v>
      </c>
      <c r="J14" s="92">
        <v>58543.855896932932</v>
      </c>
      <c r="K14" s="92">
        <v>60031.055339143932</v>
      </c>
      <c r="L14" s="92">
        <v>61461.641869504798</v>
      </c>
      <c r="M14" s="92">
        <v>62290.377241643291</v>
      </c>
      <c r="N14" s="92">
        <v>63862.680232898383</v>
      </c>
      <c r="O14" s="92">
        <v>65433.765590728472</v>
      </c>
      <c r="P14" s="92">
        <v>65412.968747099461</v>
      </c>
      <c r="Q14" s="92">
        <v>64714.68505067534</v>
      </c>
      <c r="R14" s="92">
        <v>64913.193064072009</v>
      </c>
      <c r="S14" s="92">
        <v>64690.470791598811</v>
      </c>
      <c r="T14" s="92">
        <v>66607.10805896447</v>
      </c>
      <c r="U14" s="92">
        <v>67287.839382160324</v>
      </c>
      <c r="V14" s="92">
        <v>68543.28180865162</v>
      </c>
      <c r="W14" s="92">
        <v>69729.972021490292</v>
      </c>
      <c r="X14" s="92">
        <v>69819.230722025735</v>
      </c>
      <c r="Y14" s="92">
        <v>73087.362822929063</v>
      </c>
      <c r="Z14" s="92">
        <v>76346.743969450865</v>
      </c>
      <c r="AA14" s="92">
        <v>72680.109886047387</v>
      </c>
      <c r="AB14" s="92">
        <v>71977.282568430441</v>
      </c>
      <c r="AC14" s="92">
        <v>70979.914387694938</v>
      </c>
      <c r="AD14" s="92">
        <v>71244.358222115727</v>
      </c>
      <c r="AE14" s="92">
        <v>71838.918468340882</v>
      </c>
      <c r="AF14" s="92">
        <v>71838.918468340882</v>
      </c>
      <c r="AG14" s="92">
        <v>72457.182011495534</v>
      </c>
      <c r="AH14" s="92">
        <v>73667.750581173415</v>
      </c>
      <c r="AI14" s="92">
        <v>73308.735438171105</v>
      </c>
      <c r="AJ14" s="92">
        <v>74107.364783899262</v>
      </c>
      <c r="AK14" s="92">
        <v>74107.364783899262</v>
      </c>
      <c r="AL14" s="92">
        <v>75127.078673776428</v>
      </c>
      <c r="AM14" s="92">
        <v>71977.282568430441</v>
      </c>
      <c r="AN14" s="92">
        <v>75508.422047955231</v>
      </c>
      <c r="AO14" s="92">
        <v>74065.575151219426</v>
      </c>
      <c r="AP14" s="92">
        <v>75368.810830175164</v>
      </c>
      <c r="AQ14" s="92">
        <v>75242.651379735791</v>
      </c>
      <c r="AR14" s="92">
        <v>75164.074419515571</v>
      </c>
      <c r="AS14" s="92">
        <v>75483.870078502878</v>
      </c>
      <c r="AT14" s="92">
        <v>74739.844219139355</v>
      </c>
      <c r="AU14" s="92">
        <v>73905.606068728186</v>
      </c>
      <c r="AV14" s="92">
        <v>74739.578172117457</v>
      </c>
      <c r="AW14" s="92">
        <v>74712.643807016197</v>
      </c>
      <c r="AX14" s="92">
        <v>73305.136609545589</v>
      </c>
      <c r="AY14" s="92">
        <v>73835.228087305106</v>
      </c>
      <c r="AZ14" s="92">
        <v>74886.810203105357</v>
      </c>
      <c r="BA14" s="92">
        <v>74679.520936104149</v>
      </c>
      <c r="BB14" s="92">
        <v>76438.318078739147</v>
      </c>
      <c r="BC14" s="92">
        <v>76668.860982526996</v>
      </c>
      <c r="BD14" s="92">
        <v>76697.730017215727</v>
      </c>
      <c r="BE14" s="92">
        <v>77733.394998478092</v>
      </c>
      <c r="BF14" s="92">
        <v>78420.590315664551</v>
      </c>
      <c r="BG14" s="92">
        <v>78588.670015605676</v>
      </c>
      <c r="BH14" s="92">
        <v>78234.97008734745</v>
      </c>
      <c r="BI14" s="92">
        <v>79743.210992101493</v>
      </c>
      <c r="BJ14" s="92">
        <v>79972.351113728524</v>
      </c>
      <c r="BK14" s="92">
        <v>80847.622699186759</v>
      </c>
      <c r="BL14" s="92">
        <v>83230.86964011009</v>
      </c>
      <c r="BM14" s="92">
        <v>84419.948462679138</v>
      </c>
      <c r="BN14" s="92">
        <v>85615.873960055585</v>
      </c>
      <c r="BO14" s="92">
        <v>85718.839678779797</v>
      </c>
      <c r="BP14" s="92">
        <v>85190.631329239972</v>
      </c>
      <c r="BQ14" s="92">
        <v>88439.25512714166</v>
      </c>
      <c r="BR14" s="92">
        <v>86550.410809520035</v>
      </c>
      <c r="BS14" s="92">
        <v>85309.241051997698</v>
      </c>
      <c r="BT14" s="92">
        <v>84930.220792487002</v>
      </c>
      <c r="BU14" s="92">
        <v>84295.732485137356</v>
      </c>
      <c r="BV14" s="92">
        <v>88418.275689761998</v>
      </c>
      <c r="BW14" s="92">
        <v>88585.940314492094</v>
      </c>
      <c r="BX14" s="92">
        <v>85113.131268673809</v>
      </c>
      <c r="BY14" s="92">
        <v>89610.012575165732</v>
      </c>
      <c r="BZ14" s="92">
        <v>91307.574049908915</v>
      </c>
      <c r="CA14" s="92">
        <v>92205.796004552802</v>
      </c>
      <c r="CB14" s="92">
        <v>93436.623246035262</v>
      </c>
      <c r="CC14" s="92">
        <v>94721.072992646747</v>
      </c>
      <c r="CD14" s="92">
        <v>93714.865662401717</v>
      </c>
      <c r="CE14" s="92">
        <v>95035.993810152737</v>
      </c>
      <c r="CF14" s="92">
        <v>95642.490017909993</v>
      </c>
      <c r="CG14" s="92">
        <v>97167.451261019029</v>
      </c>
      <c r="CH14" s="92">
        <v>97167.451261019029</v>
      </c>
      <c r="CI14" s="92">
        <v>97997.673909396166</v>
      </c>
      <c r="CJ14" s="92">
        <v>99256.264321992247</v>
      </c>
      <c r="CK14" s="92">
        <v>101579.02781668151</v>
      </c>
      <c r="CL14" s="92">
        <v>100216.76853167835</v>
      </c>
      <c r="CM14" s="92">
        <v>99579.584702602428</v>
      </c>
      <c r="CN14" s="92">
        <v>99223.747873024869</v>
      </c>
      <c r="CO14" s="33">
        <v>99476.60272821493</v>
      </c>
      <c r="CP14" s="33">
        <v>99996.437740143068</v>
      </c>
      <c r="CQ14" s="33">
        <v>100030.64916759929</v>
      </c>
      <c r="CR14" s="33">
        <v>101267.63376069661</v>
      </c>
      <c r="CS14" s="33">
        <v>101452.70973702456</v>
      </c>
      <c r="CT14" s="33">
        <v>102249.19271845209</v>
      </c>
      <c r="CU14" s="33">
        <v>102495.35852241854</v>
      </c>
      <c r="CV14" s="92">
        <v>103250.95354651735</v>
      </c>
      <c r="CW14" s="92">
        <v>104599.34653059504</v>
      </c>
      <c r="CX14" s="92">
        <v>104245.87512026633</v>
      </c>
      <c r="CY14" s="92">
        <v>108584.08417992633</v>
      </c>
      <c r="CZ14" s="92">
        <v>108741.96824304666</v>
      </c>
      <c r="DA14" s="92">
        <v>110372.13073926122</v>
      </c>
      <c r="DB14" s="92">
        <v>110353.6267593409</v>
      </c>
      <c r="DC14" s="92">
        <v>111686.43848069396</v>
      </c>
      <c r="DD14" s="195">
        <v>113610.31278738982</v>
      </c>
      <c r="DE14" s="195">
        <v>114327.4481196225</v>
      </c>
      <c r="DF14" s="195">
        <v>116150.13132824989</v>
      </c>
      <c r="DG14" s="195">
        <v>115850.22268038678</v>
      </c>
      <c r="DH14" s="195">
        <v>116456.08846311568</v>
      </c>
      <c r="DI14" s="195">
        <v>115524.43326062933</v>
      </c>
      <c r="DJ14" s="195">
        <v>116640.54155624767</v>
      </c>
      <c r="DK14" s="195">
        <v>117241.77973456905</v>
      </c>
      <c r="DL14" s="195">
        <v>118873.44510429262</v>
      </c>
      <c r="DM14" s="195">
        <v>121093.2698453671</v>
      </c>
      <c r="DN14" s="195">
        <v>120736.62488599354</v>
      </c>
      <c r="DO14" s="195">
        <v>120221.42908574888</v>
      </c>
      <c r="DP14" s="195">
        <v>123054.38794811883</v>
      </c>
      <c r="DQ14" s="195">
        <v>124842.55158763386</v>
      </c>
      <c r="DR14" s="195">
        <v>125409.6126110964</v>
      </c>
      <c r="DS14" s="195">
        <v>125571.14979179915</v>
      </c>
      <c r="DT14" s="195">
        <v>124448.59912251405</v>
      </c>
      <c r="DU14" s="195">
        <v>124570.77378091359</v>
      </c>
      <c r="DV14" s="195">
        <v>124873.12963733439</v>
      </c>
      <c r="DW14" s="195">
        <v>125156.88598132432</v>
      </c>
      <c r="DX14" s="195">
        <v>124740.63604932389</v>
      </c>
      <c r="DY14" s="195">
        <v>125418.85186450435</v>
      </c>
      <c r="DZ14" s="195">
        <v>134392.64710472728</v>
      </c>
      <c r="EA14" s="195">
        <v>133357.17577919649</v>
      </c>
      <c r="EB14" s="195">
        <v>133096.22033319177</v>
      </c>
      <c r="EC14" s="195">
        <v>133703.63073670061</v>
      </c>
      <c r="ED14" s="195">
        <v>136779.16416931234</v>
      </c>
      <c r="EE14" s="195">
        <v>138643.76276706994</v>
      </c>
      <c r="EF14" s="195">
        <v>137534.1252518268</v>
      </c>
      <c r="EG14" s="195">
        <v>135897.14900150502</v>
      </c>
      <c r="EH14" s="195">
        <v>133597.09946534724</v>
      </c>
      <c r="EI14" s="195">
        <v>138750.19133134274</v>
      </c>
      <c r="EJ14" s="195">
        <v>137876.42542502476</v>
      </c>
      <c r="EK14" s="195">
        <v>138133.3572954897</v>
      </c>
      <c r="EL14" s="195">
        <v>136559.6680721615</v>
      </c>
      <c r="EM14" s="195">
        <v>137925.87211380404</v>
      </c>
      <c r="EN14" s="195">
        <f>139209.057404682+1027.88214285714</f>
        <v>140236.93954753916</v>
      </c>
      <c r="EO14" s="195">
        <f>144163.301259278+1030.45295454468</f>
        <v>145193.75421382269</v>
      </c>
      <c r="EP14" s="195">
        <v>146260.15960492968</v>
      </c>
      <c r="EQ14" s="195">
        <v>138830.62726799905</v>
      </c>
      <c r="ER14" s="195">
        <v>137413.86351355651</v>
      </c>
      <c r="ES14" s="195">
        <v>137588.17915157508</v>
      </c>
      <c r="ET14" s="195">
        <v>178973.2301186859</v>
      </c>
      <c r="EU14" s="195">
        <v>185713.42156533524</v>
      </c>
      <c r="EV14" s="195">
        <v>186659.56991213147</v>
      </c>
      <c r="EW14" s="195">
        <v>185327.45437037075</v>
      </c>
      <c r="EX14" s="195">
        <v>184531.36292689023</v>
      </c>
      <c r="EY14" s="195">
        <v>183970.81662563214</v>
      </c>
      <c r="EZ14" s="195">
        <v>182461.60823493492</v>
      </c>
      <c r="FA14" s="195">
        <v>181594.40921693042</v>
      </c>
      <c r="FB14" s="195">
        <v>197599.33386694334</v>
      </c>
      <c r="FC14" s="195">
        <v>196847.75040837063</v>
      </c>
      <c r="FD14" s="195">
        <v>198237.47228976039</v>
      </c>
    </row>
    <row r="15" spans="1:160" ht="18" x14ac:dyDescent="0.25">
      <c r="A15" s="42" t="s">
        <v>135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 t="s">
        <v>55</v>
      </c>
      <c r="O15" s="92" t="s">
        <v>55</v>
      </c>
      <c r="P15" s="165">
        <v>0</v>
      </c>
      <c r="Q15" s="92" t="s">
        <v>55</v>
      </c>
      <c r="R15" s="92" t="s">
        <v>55</v>
      </c>
      <c r="S15" s="165">
        <v>0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165">
        <v>0</v>
      </c>
      <c r="Z15" s="165">
        <v>0</v>
      </c>
      <c r="AA15" s="165">
        <v>0</v>
      </c>
      <c r="AB15" s="165">
        <v>0</v>
      </c>
      <c r="AC15" s="165">
        <v>0</v>
      </c>
      <c r="AD15" s="165">
        <v>0</v>
      </c>
      <c r="AE15" s="165">
        <v>0</v>
      </c>
      <c r="AF15" s="165">
        <v>0</v>
      </c>
      <c r="AG15" s="165">
        <v>0</v>
      </c>
      <c r="AH15" s="165">
        <v>0</v>
      </c>
      <c r="AI15" s="165">
        <v>0</v>
      </c>
      <c r="AJ15" s="165">
        <v>0</v>
      </c>
      <c r="AK15" s="165">
        <v>0</v>
      </c>
      <c r="AL15" s="165">
        <v>0</v>
      </c>
      <c r="AM15" s="165">
        <v>0</v>
      </c>
      <c r="AN15" s="165">
        <v>0</v>
      </c>
      <c r="AO15" s="165">
        <v>0</v>
      </c>
      <c r="AP15" s="165">
        <v>0</v>
      </c>
      <c r="AQ15" s="165">
        <v>0</v>
      </c>
      <c r="AR15" s="165">
        <v>0</v>
      </c>
      <c r="AS15" s="165">
        <v>0</v>
      </c>
      <c r="AT15" s="165">
        <v>0</v>
      </c>
      <c r="AU15" s="165">
        <v>0</v>
      </c>
      <c r="AV15" s="165">
        <v>0</v>
      </c>
      <c r="AW15" s="165">
        <v>0</v>
      </c>
      <c r="AX15" s="165">
        <v>0</v>
      </c>
      <c r="AY15" s="165">
        <v>0</v>
      </c>
      <c r="AZ15" s="165">
        <v>0</v>
      </c>
      <c r="BA15" s="165">
        <v>0</v>
      </c>
      <c r="BB15" s="165">
        <v>0</v>
      </c>
      <c r="BC15" s="165">
        <v>0</v>
      </c>
      <c r="BD15" s="165">
        <v>0</v>
      </c>
      <c r="BE15" s="165">
        <v>0</v>
      </c>
      <c r="BF15" s="165">
        <v>0</v>
      </c>
      <c r="BG15" s="165">
        <v>0</v>
      </c>
      <c r="BH15" s="165">
        <v>0</v>
      </c>
      <c r="BI15" s="165">
        <v>0</v>
      </c>
      <c r="BJ15" s="165">
        <v>0</v>
      </c>
      <c r="BK15" s="165">
        <v>0</v>
      </c>
      <c r="BL15" s="165">
        <v>0</v>
      </c>
      <c r="BM15" s="165">
        <v>0</v>
      </c>
      <c r="BN15" s="165">
        <v>0</v>
      </c>
      <c r="BO15" s="165">
        <v>0</v>
      </c>
      <c r="BP15" s="165">
        <v>0</v>
      </c>
      <c r="BQ15" s="165">
        <v>0</v>
      </c>
      <c r="BR15" s="165">
        <v>0</v>
      </c>
      <c r="BS15" s="165">
        <v>0</v>
      </c>
      <c r="BT15" s="165">
        <v>0</v>
      </c>
      <c r="BU15" s="165">
        <v>0</v>
      </c>
      <c r="BV15" s="165">
        <v>0</v>
      </c>
      <c r="BW15" s="165">
        <v>0</v>
      </c>
      <c r="BX15" s="165">
        <v>0</v>
      </c>
      <c r="BY15" s="165">
        <v>0</v>
      </c>
      <c r="BZ15" s="165">
        <v>0</v>
      </c>
      <c r="CA15" s="165">
        <v>0</v>
      </c>
      <c r="CB15" s="165">
        <v>0</v>
      </c>
      <c r="CC15" s="165">
        <v>0</v>
      </c>
      <c r="CD15" s="165">
        <v>0</v>
      </c>
      <c r="CE15" s="165">
        <v>0</v>
      </c>
      <c r="CF15" s="165">
        <v>0</v>
      </c>
      <c r="CG15" s="165">
        <v>0</v>
      </c>
      <c r="CH15" s="165">
        <v>0</v>
      </c>
      <c r="CI15" s="165">
        <v>0</v>
      </c>
      <c r="CJ15" s="165">
        <v>0</v>
      </c>
      <c r="CK15" s="165">
        <v>0</v>
      </c>
      <c r="CL15" s="165">
        <v>0</v>
      </c>
      <c r="CM15" s="165">
        <v>0</v>
      </c>
      <c r="CN15" s="165">
        <v>0</v>
      </c>
      <c r="CO15" s="165">
        <v>0</v>
      </c>
      <c r="CP15" s="165">
        <v>0</v>
      </c>
      <c r="CQ15" s="165">
        <v>0</v>
      </c>
      <c r="CR15" s="165">
        <v>0</v>
      </c>
      <c r="CS15" s="165">
        <v>0</v>
      </c>
      <c r="CT15" s="165">
        <v>0</v>
      </c>
      <c r="CU15" s="165">
        <v>0</v>
      </c>
      <c r="CV15" s="165">
        <v>0</v>
      </c>
      <c r="CW15" s="165">
        <v>0</v>
      </c>
      <c r="CX15" s="165"/>
      <c r="CY15" s="165">
        <v>0</v>
      </c>
      <c r="CZ15" s="165">
        <v>0</v>
      </c>
      <c r="DA15" s="165">
        <v>0</v>
      </c>
      <c r="DB15" s="165">
        <v>0</v>
      </c>
      <c r="DC15" s="165">
        <v>0</v>
      </c>
      <c r="DD15" s="196">
        <v>0</v>
      </c>
      <c r="DE15" s="196">
        <v>0</v>
      </c>
      <c r="DF15" s="196">
        <v>0</v>
      </c>
      <c r="DG15" s="196">
        <v>0</v>
      </c>
      <c r="DH15" s="196">
        <v>0</v>
      </c>
      <c r="DI15" s="196">
        <v>0</v>
      </c>
      <c r="DJ15" s="196">
        <v>0</v>
      </c>
      <c r="DK15" s="196">
        <v>0</v>
      </c>
      <c r="DL15" s="196">
        <v>0</v>
      </c>
      <c r="DM15" s="196">
        <v>0</v>
      </c>
      <c r="DN15" s="196">
        <v>0</v>
      </c>
      <c r="DO15" s="196">
        <v>0</v>
      </c>
      <c r="DP15" s="196">
        <v>0</v>
      </c>
      <c r="DQ15" s="196">
        <v>0</v>
      </c>
      <c r="DR15" s="196">
        <v>0</v>
      </c>
      <c r="DS15" s="196">
        <v>0</v>
      </c>
      <c r="DT15" s="196">
        <v>0</v>
      </c>
      <c r="DU15" s="196">
        <v>0</v>
      </c>
      <c r="DV15" s="196">
        <v>0</v>
      </c>
      <c r="DW15" s="196">
        <v>0</v>
      </c>
      <c r="DX15" s="196">
        <v>0</v>
      </c>
      <c r="DY15" s="196">
        <v>0</v>
      </c>
      <c r="DZ15" s="196">
        <v>0</v>
      </c>
      <c r="EA15" s="196">
        <v>0</v>
      </c>
      <c r="EB15" s="196">
        <v>0</v>
      </c>
      <c r="EC15" s="196">
        <v>0</v>
      </c>
      <c r="ED15" s="196">
        <v>0</v>
      </c>
      <c r="EE15" s="196">
        <v>0</v>
      </c>
      <c r="EF15" s="196">
        <v>0</v>
      </c>
      <c r="EG15" s="196">
        <v>0</v>
      </c>
      <c r="EH15" s="196">
        <v>0</v>
      </c>
      <c r="EI15" s="196">
        <v>0</v>
      </c>
      <c r="EJ15" s="196">
        <v>0</v>
      </c>
      <c r="EK15" s="196">
        <v>0</v>
      </c>
      <c r="EL15" s="196">
        <v>0</v>
      </c>
      <c r="EM15" s="196">
        <v>0</v>
      </c>
      <c r="EN15" s="196">
        <v>0</v>
      </c>
      <c r="EO15" s="196">
        <v>0</v>
      </c>
      <c r="EP15" s="196">
        <v>0</v>
      </c>
      <c r="EQ15" s="196">
        <v>0</v>
      </c>
      <c r="ER15" s="196">
        <v>0</v>
      </c>
      <c r="ES15" s="196">
        <v>0</v>
      </c>
      <c r="ET15" s="196">
        <v>0</v>
      </c>
      <c r="EU15" s="196">
        <v>0</v>
      </c>
      <c r="EV15" s="196">
        <v>0</v>
      </c>
      <c r="EW15" s="187">
        <v>0</v>
      </c>
      <c r="EX15" s="187">
        <v>0</v>
      </c>
      <c r="EY15" s="187">
        <v>0</v>
      </c>
      <c r="EZ15" s="196">
        <v>0</v>
      </c>
      <c r="FA15" s="196">
        <v>0</v>
      </c>
      <c r="FB15" s="196">
        <v>0</v>
      </c>
      <c r="FC15" s="196">
        <v>0</v>
      </c>
      <c r="FD15" s="196">
        <v>0</v>
      </c>
    </row>
    <row r="16" spans="1:160" ht="18" x14ac:dyDescent="0.25">
      <c r="A16" s="42" t="s">
        <v>136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 t="s">
        <v>55</v>
      </c>
      <c r="O16" s="92" t="s">
        <v>55</v>
      </c>
      <c r="P16" s="165">
        <v>0</v>
      </c>
      <c r="Q16" s="92" t="s">
        <v>55</v>
      </c>
      <c r="R16" s="92" t="s">
        <v>55</v>
      </c>
      <c r="S16" s="165">
        <v>0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165">
        <v>0</v>
      </c>
      <c r="Z16" s="165">
        <v>0</v>
      </c>
      <c r="AA16" s="165">
        <v>0</v>
      </c>
      <c r="AB16" s="165">
        <v>0</v>
      </c>
      <c r="AC16" s="165">
        <v>0</v>
      </c>
      <c r="AD16" s="165">
        <v>0</v>
      </c>
      <c r="AE16" s="165">
        <v>0</v>
      </c>
      <c r="AF16" s="165">
        <v>0</v>
      </c>
      <c r="AG16" s="165">
        <v>0</v>
      </c>
      <c r="AH16" s="165">
        <v>0</v>
      </c>
      <c r="AI16" s="165">
        <v>0</v>
      </c>
      <c r="AJ16" s="165">
        <v>0</v>
      </c>
      <c r="AK16" s="165">
        <v>0</v>
      </c>
      <c r="AL16" s="165">
        <v>0</v>
      </c>
      <c r="AM16" s="165">
        <v>0</v>
      </c>
      <c r="AN16" s="165">
        <v>0</v>
      </c>
      <c r="AO16" s="165">
        <v>0</v>
      </c>
      <c r="AP16" s="165">
        <v>0</v>
      </c>
      <c r="AQ16" s="165">
        <v>0</v>
      </c>
      <c r="AR16" s="165">
        <v>0</v>
      </c>
      <c r="AS16" s="165">
        <v>0</v>
      </c>
      <c r="AT16" s="165">
        <v>0</v>
      </c>
      <c r="AU16" s="165">
        <v>0</v>
      </c>
      <c r="AV16" s="165">
        <v>0</v>
      </c>
      <c r="AW16" s="165">
        <v>0</v>
      </c>
      <c r="AX16" s="165">
        <v>0</v>
      </c>
      <c r="AY16" s="165">
        <v>0</v>
      </c>
      <c r="AZ16" s="165">
        <v>0</v>
      </c>
      <c r="BA16" s="165">
        <v>0</v>
      </c>
      <c r="BB16" s="165">
        <v>0</v>
      </c>
      <c r="BC16" s="165">
        <v>0</v>
      </c>
      <c r="BD16" s="165">
        <v>0</v>
      </c>
      <c r="BE16" s="165">
        <v>0</v>
      </c>
      <c r="BF16" s="165">
        <v>0</v>
      </c>
      <c r="BG16" s="165">
        <v>0</v>
      </c>
      <c r="BH16" s="165">
        <v>0</v>
      </c>
      <c r="BI16" s="165">
        <v>0</v>
      </c>
      <c r="BJ16" s="165">
        <v>0</v>
      </c>
      <c r="BK16" s="165">
        <v>0</v>
      </c>
      <c r="BL16" s="165">
        <v>0</v>
      </c>
      <c r="BM16" s="165">
        <v>0</v>
      </c>
      <c r="BN16" s="165">
        <v>0</v>
      </c>
      <c r="BO16" s="165">
        <v>0</v>
      </c>
      <c r="BP16" s="165">
        <v>0</v>
      </c>
      <c r="BQ16" s="165">
        <v>0</v>
      </c>
      <c r="BR16" s="165">
        <v>0</v>
      </c>
      <c r="BS16" s="165">
        <v>0</v>
      </c>
      <c r="BT16" s="165">
        <v>0</v>
      </c>
      <c r="BU16" s="165">
        <v>0</v>
      </c>
      <c r="BV16" s="165">
        <v>0</v>
      </c>
      <c r="BW16" s="165">
        <v>0</v>
      </c>
      <c r="BX16" s="165">
        <v>0</v>
      </c>
      <c r="BY16" s="165">
        <v>0</v>
      </c>
      <c r="BZ16" s="165">
        <v>0</v>
      </c>
      <c r="CA16" s="165">
        <v>0</v>
      </c>
      <c r="CB16" s="165">
        <v>0</v>
      </c>
      <c r="CC16" s="165">
        <v>0</v>
      </c>
      <c r="CD16" s="165">
        <v>0</v>
      </c>
      <c r="CE16" s="165">
        <v>0</v>
      </c>
      <c r="CF16" s="165">
        <v>0</v>
      </c>
      <c r="CG16" s="165">
        <v>0</v>
      </c>
      <c r="CH16" s="165">
        <v>0</v>
      </c>
      <c r="CI16" s="165">
        <v>0</v>
      </c>
      <c r="CJ16" s="165">
        <v>0</v>
      </c>
      <c r="CK16" s="165">
        <v>0</v>
      </c>
      <c r="CL16" s="165">
        <v>0</v>
      </c>
      <c r="CM16" s="165">
        <v>0</v>
      </c>
      <c r="CN16" s="165">
        <v>0</v>
      </c>
      <c r="CO16" s="165">
        <v>0</v>
      </c>
      <c r="CP16" s="165">
        <v>0</v>
      </c>
      <c r="CQ16" s="165">
        <v>0</v>
      </c>
      <c r="CR16" s="165">
        <v>0</v>
      </c>
      <c r="CS16" s="165">
        <v>0</v>
      </c>
      <c r="CT16" s="165">
        <v>0</v>
      </c>
      <c r="CU16" s="165">
        <v>0</v>
      </c>
      <c r="CV16" s="165">
        <v>0</v>
      </c>
      <c r="CW16" s="165">
        <v>0</v>
      </c>
      <c r="CX16" s="165"/>
      <c r="CY16" s="165">
        <v>0</v>
      </c>
      <c r="CZ16" s="165">
        <v>0</v>
      </c>
      <c r="DA16" s="165">
        <v>0</v>
      </c>
      <c r="DB16" s="165">
        <v>0</v>
      </c>
      <c r="DC16" s="165">
        <v>0</v>
      </c>
      <c r="DD16" s="196">
        <v>0</v>
      </c>
      <c r="DE16" s="196">
        <v>0</v>
      </c>
      <c r="DF16" s="196">
        <v>0</v>
      </c>
      <c r="DG16" s="196">
        <v>0</v>
      </c>
      <c r="DH16" s="196">
        <v>0</v>
      </c>
      <c r="DI16" s="196">
        <v>0</v>
      </c>
      <c r="DJ16" s="196">
        <v>0</v>
      </c>
      <c r="DK16" s="196">
        <v>0</v>
      </c>
      <c r="DL16" s="196">
        <v>0</v>
      </c>
      <c r="DM16" s="196">
        <v>0</v>
      </c>
      <c r="DN16" s="196">
        <v>0</v>
      </c>
      <c r="DO16" s="196">
        <v>0</v>
      </c>
      <c r="DP16" s="196">
        <v>0</v>
      </c>
      <c r="DQ16" s="196">
        <v>0</v>
      </c>
      <c r="DR16" s="196">
        <v>0</v>
      </c>
      <c r="DS16" s="196">
        <v>0</v>
      </c>
      <c r="DT16" s="196">
        <v>0</v>
      </c>
      <c r="DU16" s="196">
        <v>0</v>
      </c>
      <c r="DV16" s="196">
        <v>0</v>
      </c>
      <c r="DW16" s="196">
        <v>0</v>
      </c>
      <c r="DX16" s="196">
        <v>0</v>
      </c>
      <c r="DY16" s="196">
        <v>0</v>
      </c>
      <c r="DZ16" s="196">
        <v>0</v>
      </c>
      <c r="EA16" s="196">
        <v>0</v>
      </c>
      <c r="EB16" s="196">
        <v>0</v>
      </c>
      <c r="EC16" s="196">
        <v>0</v>
      </c>
      <c r="ED16" s="196">
        <v>0</v>
      </c>
      <c r="EE16" s="196">
        <v>0</v>
      </c>
      <c r="EF16" s="196">
        <v>0</v>
      </c>
      <c r="EG16" s="196">
        <v>0</v>
      </c>
      <c r="EH16" s="196">
        <v>0</v>
      </c>
      <c r="EI16" s="196">
        <v>0</v>
      </c>
      <c r="EJ16" s="196">
        <v>0</v>
      </c>
      <c r="EK16" s="196">
        <v>0</v>
      </c>
      <c r="EL16" s="196">
        <v>0</v>
      </c>
      <c r="EM16" s="196">
        <v>0</v>
      </c>
      <c r="EN16" s="196">
        <v>0</v>
      </c>
      <c r="EO16" s="196">
        <v>0</v>
      </c>
      <c r="EP16" s="196">
        <v>0</v>
      </c>
      <c r="EQ16" s="196">
        <v>0</v>
      </c>
      <c r="ER16" s="196">
        <v>0</v>
      </c>
      <c r="ES16" s="196">
        <v>0</v>
      </c>
      <c r="ET16" s="196">
        <v>0</v>
      </c>
      <c r="EU16" s="196">
        <v>0</v>
      </c>
      <c r="EV16" s="196">
        <v>0</v>
      </c>
      <c r="EW16" s="187">
        <v>0</v>
      </c>
      <c r="EX16" s="187">
        <v>0</v>
      </c>
      <c r="EY16" s="187">
        <v>0</v>
      </c>
      <c r="EZ16" s="196">
        <v>0</v>
      </c>
      <c r="FA16" s="196">
        <v>0</v>
      </c>
      <c r="FB16" s="196">
        <v>0</v>
      </c>
      <c r="FC16" s="196">
        <v>0</v>
      </c>
      <c r="FD16" s="196">
        <v>0</v>
      </c>
    </row>
    <row r="17" spans="1:160" ht="18" x14ac:dyDescent="0.25">
      <c r="A17" s="42" t="s">
        <v>137</v>
      </c>
      <c r="B17" s="92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 t="s">
        <v>55</v>
      </c>
      <c r="O17" s="92" t="s">
        <v>55</v>
      </c>
      <c r="P17" s="165">
        <v>0</v>
      </c>
      <c r="Q17" s="92" t="s">
        <v>55</v>
      </c>
      <c r="R17" s="92" t="s">
        <v>55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92">
        <v>34645.412702115602</v>
      </c>
      <c r="Y17" s="92">
        <v>36108.044236239359</v>
      </c>
      <c r="Z17" s="165">
        <v>37686.784901104103</v>
      </c>
      <c r="AA17" s="92">
        <v>37315.016338058762</v>
      </c>
      <c r="AB17" s="92">
        <v>36958.53288110382</v>
      </c>
      <c r="AC17" s="92">
        <v>36560.578493348803</v>
      </c>
      <c r="AD17" s="92">
        <v>36343.25764221092</v>
      </c>
      <c r="AE17" s="92">
        <v>36363.206394003879</v>
      </c>
      <c r="AF17" s="92">
        <v>36363.206394003879</v>
      </c>
      <c r="AG17" s="92">
        <v>36377.825236401914</v>
      </c>
      <c r="AH17" s="92">
        <v>36579.584314843836</v>
      </c>
      <c r="AI17" s="92">
        <v>36786.90414917811</v>
      </c>
      <c r="AJ17" s="92">
        <v>36854.083371851746</v>
      </c>
      <c r="AK17" s="92">
        <v>37137.430454577829</v>
      </c>
      <c r="AL17" s="92">
        <v>37163.009975630615</v>
      </c>
      <c r="AM17" s="92">
        <v>36958.53288110382</v>
      </c>
      <c r="AN17" s="92">
        <v>38130.508636950406</v>
      </c>
      <c r="AO17" s="92">
        <v>38143.036081014216</v>
      </c>
      <c r="AP17" s="92">
        <v>38350.96880310421</v>
      </c>
      <c r="AQ17" s="92">
        <v>38378.267869118208</v>
      </c>
      <c r="AR17" s="92">
        <v>38820.160241618207</v>
      </c>
      <c r="AS17" s="92">
        <v>38850.66048714731</v>
      </c>
      <c r="AT17" s="92">
        <v>39062.774880588149</v>
      </c>
      <c r="AU17" s="92">
        <v>39081.506899404092</v>
      </c>
      <c r="AV17" s="92">
        <v>39099.63592104891</v>
      </c>
      <c r="AW17" s="92">
        <v>39356.247709369505</v>
      </c>
      <c r="AX17" s="92">
        <v>39699.89101427712</v>
      </c>
      <c r="AY17" s="92">
        <v>39723.015379271637</v>
      </c>
      <c r="AZ17" s="92">
        <v>39949.221151489168</v>
      </c>
      <c r="BA17" s="92">
        <v>40014.03773517887</v>
      </c>
      <c r="BB17" s="92">
        <v>40059.699953354888</v>
      </c>
      <c r="BC17" s="92">
        <v>40185.863234855446</v>
      </c>
      <c r="BD17" s="92">
        <v>40367.449673643379</v>
      </c>
      <c r="BE17" s="92">
        <v>40506.91426338561</v>
      </c>
      <c r="BF17" s="92">
        <v>40624.017996001065</v>
      </c>
      <c r="BG17" s="92">
        <v>40720.28310762233</v>
      </c>
      <c r="BH17" s="92">
        <v>41085.197591268727</v>
      </c>
      <c r="BI17" s="92">
        <v>43192.51406683305</v>
      </c>
      <c r="BJ17" s="92">
        <v>43419.560569959438</v>
      </c>
      <c r="BK17" s="92">
        <v>43596.824554358478</v>
      </c>
      <c r="BL17" s="92">
        <v>43955.254029264084</v>
      </c>
      <c r="BM17" s="92">
        <v>44129.208086760009</v>
      </c>
      <c r="BN17" s="92">
        <v>44324.417106167195</v>
      </c>
      <c r="BO17" s="92">
        <v>44450.166019098018</v>
      </c>
      <c r="BP17" s="92">
        <v>44618.70592895578</v>
      </c>
      <c r="BQ17" s="92">
        <v>44805.203859925939</v>
      </c>
      <c r="BR17" s="92">
        <v>44973.099168722358</v>
      </c>
      <c r="BS17" s="92">
        <v>45110.763614140014</v>
      </c>
      <c r="BT17" s="92">
        <v>45250.005522449123</v>
      </c>
      <c r="BU17" s="92">
        <v>45403.751170080148</v>
      </c>
      <c r="BV17" s="92">
        <v>46648.376855234528</v>
      </c>
      <c r="BW17" s="92">
        <v>46819.627824098701</v>
      </c>
      <c r="BX17" s="92">
        <v>47052.879337959181</v>
      </c>
      <c r="BY17" s="92">
        <v>47220.657538410669</v>
      </c>
      <c r="BZ17" s="92">
        <v>48953.504076511745</v>
      </c>
      <c r="CA17" s="92">
        <v>49166.757254430529</v>
      </c>
      <c r="CB17" s="92">
        <v>49385.201138777316</v>
      </c>
      <c r="CC17" s="92">
        <v>49592.275985425571</v>
      </c>
      <c r="CD17" s="92">
        <v>49776.669516725204</v>
      </c>
      <c r="CE17" s="92">
        <v>45404.402008294266</v>
      </c>
      <c r="CF17" s="92">
        <v>45538.509760534071</v>
      </c>
      <c r="CG17" s="92">
        <v>45618.062145834745</v>
      </c>
      <c r="CH17" s="92">
        <v>45618.062145834745</v>
      </c>
      <c r="CI17" s="92">
        <v>45692.085724205004</v>
      </c>
      <c r="CJ17" s="92">
        <v>46067.685245100911</v>
      </c>
      <c r="CK17" s="92">
        <v>46439.973160642017</v>
      </c>
      <c r="CL17" s="92">
        <v>46503.282562864821</v>
      </c>
      <c r="CM17" s="92">
        <v>46578.341106490581</v>
      </c>
      <c r="CN17" s="92">
        <v>46829.574372467607</v>
      </c>
      <c r="CO17" s="33">
        <v>46899.404176772769</v>
      </c>
      <c r="CP17" s="33">
        <v>47003.917414841955</v>
      </c>
      <c r="CQ17" s="33">
        <v>47164.088279063682</v>
      </c>
      <c r="CR17" s="33">
        <v>47336.574313684541</v>
      </c>
      <c r="CS17" s="33">
        <v>50530.28278590821</v>
      </c>
      <c r="CT17" s="33">
        <v>50714.492257383317</v>
      </c>
      <c r="CU17" s="33">
        <v>50909.287161071741</v>
      </c>
      <c r="CV17" s="92">
        <v>51076.697646786859</v>
      </c>
      <c r="CW17" s="92">
        <v>51250.674347195898</v>
      </c>
      <c r="CX17" s="92">
        <v>92522.817350853846</v>
      </c>
      <c r="CY17" s="92">
        <v>92673.445496886532</v>
      </c>
      <c r="CZ17" s="92">
        <v>95935.847164266903</v>
      </c>
      <c r="DA17" s="92">
        <v>95901.302798613135</v>
      </c>
      <c r="DB17" s="92">
        <v>96202.189825712965</v>
      </c>
      <c r="DC17" s="92">
        <v>98927.665054613492</v>
      </c>
      <c r="DD17" s="195">
        <v>99272.704048867672</v>
      </c>
      <c r="DE17" s="195">
        <v>101065.33401726515</v>
      </c>
      <c r="DF17" s="195">
        <v>104385.73719830596</v>
      </c>
      <c r="DG17" s="195">
        <v>106765.45528991728</v>
      </c>
      <c r="DH17" s="195">
        <v>107804.5385101351</v>
      </c>
      <c r="DI17" s="195">
        <v>107572.04234258877</v>
      </c>
      <c r="DJ17" s="195">
        <v>109363.49068048841</v>
      </c>
      <c r="DK17" s="195">
        <v>112921.362898122</v>
      </c>
      <c r="DL17" s="195">
        <v>115756.62059545117</v>
      </c>
      <c r="DM17" s="195">
        <v>118023.45337082977</v>
      </c>
      <c r="DN17" s="195">
        <v>120947.43416084982</v>
      </c>
      <c r="DO17" s="195">
        <v>123915.69126287899</v>
      </c>
      <c r="DP17" s="195">
        <v>125332.40036279685</v>
      </c>
      <c r="DQ17" s="195">
        <v>127892.71563253128</v>
      </c>
      <c r="DR17" s="195">
        <v>128226.69985019765</v>
      </c>
      <c r="DS17" s="195">
        <v>129237.33190323075</v>
      </c>
      <c r="DT17" s="195">
        <v>131473.57771092997</v>
      </c>
      <c r="DU17" s="195">
        <v>132025.14205994349</v>
      </c>
      <c r="DV17" s="195">
        <v>137053.67022764063</v>
      </c>
      <c r="DW17" s="195">
        <v>139775.10978538892</v>
      </c>
      <c r="DX17" s="195">
        <v>139257.055801123</v>
      </c>
      <c r="DY17" s="195">
        <v>165276.06866848856</v>
      </c>
      <c r="DZ17" s="195">
        <v>169797.14317950711</v>
      </c>
      <c r="EA17" s="195">
        <v>171533.86231129678</v>
      </c>
      <c r="EB17" s="195">
        <v>176904.85531984107</v>
      </c>
      <c r="EC17" s="195">
        <v>180868.99268825247</v>
      </c>
      <c r="ED17" s="195">
        <v>181663.87826517539</v>
      </c>
      <c r="EE17" s="195">
        <v>199687.7927704193</v>
      </c>
      <c r="EF17" s="195">
        <v>202369.07024708131</v>
      </c>
      <c r="EG17" s="195">
        <v>205859.19522561858</v>
      </c>
      <c r="EH17" s="195">
        <v>207486.40468513884</v>
      </c>
      <c r="EI17" s="195">
        <v>209834.05484180397</v>
      </c>
      <c r="EJ17" s="195">
        <v>207858.87329719556</v>
      </c>
      <c r="EK17" s="195">
        <v>210404.51988269109</v>
      </c>
      <c r="EL17" s="195">
        <v>211897.30815827695</v>
      </c>
      <c r="EM17" s="195">
        <v>211744.13166490546</v>
      </c>
      <c r="EN17" s="195">
        <v>217142.34937043698</v>
      </c>
      <c r="EO17" s="195">
        <v>220395.39510842663</v>
      </c>
      <c r="EP17" s="195">
        <v>224207.16669790764</v>
      </c>
      <c r="EQ17" s="195">
        <v>217010.13901712763</v>
      </c>
      <c r="ER17" s="195">
        <v>210207.18967256497</v>
      </c>
      <c r="ES17" s="195">
        <v>212023.2114261447</v>
      </c>
      <c r="ET17" s="195">
        <v>275748.79273579351</v>
      </c>
      <c r="EU17" s="195">
        <v>288325.41873279802</v>
      </c>
      <c r="EV17" s="195">
        <v>291529.6851297369</v>
      </c>
      <c r="EW17" s="195">
        <v>283046.56896925316</v>
      </c>
      <c r="EX17" s="195">
        <v>281618.02030129923</v>
      </c>
      <c r="EY17" s="195">
        <v>303485.35118507699</v>
      </c>
      <c r="EZ17" s="195">
        <v>310086.83411424729</v>
      </c>
      <c r="FA17" s="195">
        <v>311686.09573292005</v>
      </c>
      <c r="FB17" s="195">
        <v>312205.67439849616</v>
      </c>
      <c r="FC17" s="195">
        <v>312360.41752743116</v>
      </c>
      <c r="FD17" s="195">
        <v>315211.97041556984</v>
      </c>
    </row>
    <row r="18" spans="1:160" x14ac:dyDescent="0.25">
      <c r="A18" s="90" t="s">
        <v>138</v>
      </c>
      <c r="B18" s="92">
        <f t="shared" ref="B18:S18" si="28">SUM(B19:B20)</f>
        <v>47805.78048763697</v>
      </c>
      <c r="C18" s="92">
        <f t="shared" si="28"/>
        <v>48366.982594603855</v>
      </c>
      <c r="D18" s="92">
        <f t="shared" si="28"/>
        <v>48955.705742607861</v>
      </c>
      <c r="E18" s="92">
        <f t="shared" si="28"/>
        <v>49575.177132857214</v>
      </c>
      <c r="F18" s="92">
        <f t="shared" si="28"/>
        <v>49636.26898737326</v>
      </c>
      <c r="G18" s="92">
        <f t="shared" si="28"/>
        <v>49773.286771789717</v>
      </c>
      <c r="H18" s="92">
        <f t="shared" si="28"/>
        <v>49840.693933079827</v>
      </c>
      <c r="I18" s="92">
        <f t="shared" si="28"/>
        <v>50497.407064070394</v>
      </c>
      <c r="J18" s="92">
        <f t="shared" si="28"/>
        <v>49160.973490185497</v>
      </c>
      <c r="K18" s="92">
        <f t="shared" si="28"/>
        <v>50411.939345179431</v>
      </c>
      <c r="L18" s="92">
        <f t="shared" si="28"/>
        <v>51612.824727155996</v>
      </c>
      <c r="M18" s="92">
        <f t="shared" si="28"/>
        <v>52306.745385256312</v>
      </c>
      <c r="N18" s="92">
        <f t="shared" si="28"/>
        <v>52940.369808703443</v>
      </c>
      <c r="O18" s="92">
        <f t="shared" si="28"/>
        <v>54277.56730203527</v>
      </c>
      <c r="P18" s="92">
        <f>SUM(P19:P20)</f>
        <v>54296.370701615262</v>
      </c>
      <c r="Q18" s="92">
        <f>SUM(Q19:Q20)</f>
        <v>53958.661937431309</v>
      </c>
      <c r="R18" s="92">
        <f>SUM(R19:R20)</f>
        <v>53875.188089470976</v>
      </c>
      <c r="S18" s="92">
        <f t="shared" si="28"/>
        <v>53919.41130366236</v>
      </c>
      <c r="T18" s="92">
        <f>SUM(T19:T20)</f>
        <v>54460.874060687594</v>
      </c>
      <c r="U18" s="92">
        <f>SUM(U19:U20)</f>
        <v>55052.438746268926</v>
      </c>
      <c r="V18" s="92">
        <f>SUM(V19:V20)</f>
        <v>56216.261288359674</v>
      </c>
      <c r="W18" s="92">
        <f>SUM(W19:W20)</f>
        <v>56833.896404473409</v>
      </c>
      <c r="X18" s="92">
        <f t="shared" ref="X18:AD18" si="29">SUM(X19:X20)</f>
        <v>56995.483668547706</v>
      </c>
      <c r="Y18" s="92">
        <f t="shared" si="29"/>
        <v>59145.012308531092</v>
      </c>
      <c r="Z18" s="92">
        <f t="shared" si="29"/>
        <v>61418.531240798591</v>
      </c>
      <c r="AA18" s="92">
        <f t="shared" si="29"/>
        <v>58423.54393023868</v>
      </c>
      <c r="AB18" s="92">
        <f t="shared" si="29"/>
        <v>57858.220473376714</v>
      </c>
      <c r="AC18" s="92">
        <f t="shared" si="29"/>
        <v>57047.089103291932</v>
      </c>
      <c r="AD18" s="92">
        <f t="shared" si="29"/>
        <v>57288.753626662961</v>
      </c>
      <c r="AE18" s="92">
        <f>SUM(AE19:AE20)</f>
        <v>57021.148518128044</v>
      </c>
      <c r="AF18" s="92">
        <f t="shared" ref="AF18:AK18" si="30">SUM(AF19:AF20)</f>
        <v>57015.374675537518</v>
      </c>
      <c r="AG18" s="92">
        <f t="shared" si="30"/>
        <v>57137.445729903149</v>
      </c>
      <c r="AH18" s="92">
        <f t="shared" si="30"/>
        <v>57812.156237643678</v>
      </c>
      <c r="AI18" s="92">
        <f t="shared" si="30"/>
        <v>57508.698439951717</v>
      </c>
      <c r="AJ18" s="92">
        <f t="shared" si="30"/>
        <v>57812.423358596927</v>
      </c>
      <c r="AK18" s="92">
        <f t="shared" si="30"/>
        <v>57323.964247443233</v>
      </c>
      <c r="AL18" s="92">
        <f>SUM(AL19:AL20)</f>
        <v>57508.479660860161</v>
      </c>
      <c r="AM18" s="92">
        <f t="shared" ref="AM18:BU18" si="31">SUM(AM19:AM20)</f>
        <v>57858.220473376714</v>
      </c>
      <c r="AN18" s="92">
        <f t="shared" si="31"/>
        <v>57824.769643502819</v>
      </c>
      <c r="AO18" s="92">
        <f t="shared" si="31"/>
        <v>56775.458378728581</v>
      </c>
      <c r="AP18" s="92">
        <f t="shared" si="31"/>
        <v>57864.843555090789</v>
      </c>
      <c r="AQ18" s="92">
        <f t="shared" si="31"/>
        <v>57755.506521844378</v>
      </c>
      <c r="AR18" s="92">
        <f t="shared" si="31"/>
        <v>57232.535785144777</v>
      </c>
      <c r="AS18" s="92">
        <f t="shared" si="31"/>
        <v>56674.146663222731</v>
      </c>
      <c r="AT18" s="92">
        <f t="shared" si="31"/>
        <v>55811.47668113852</v>
      </c>
      <c r="AU18" s="92">
        <f t="shared" si="31"/>
        <v>55223.844370972627</v>
      </c>
      <c r="AV18" s="92">
        <f t="shared" si="31"/>
        <v>54543.6511483145</v>
      </c>
      <c r="AW18" s="92">
        <f t="shared" si="31"/>
        <v>54218.043285457323</v>
      </c>
      <c r="AX18" s="92">
        <f t="shared" si="31"/>
        <v>52600.705808971499</v>
      </c>
      <c r="AY18" s="92">
        <f t="shared" si="31"/>
        <v>52230.301958226766</v>
      </c>
      <c r="AZ18" s="92">
        <f t="shared" si="31"/>
        <v>51296.70580634108</v>
      </c>
      <c r="BA18" s="92">
        <f t="shared" si="31"/>
        <v>51171.748989122476</v>
      </c>
      <c r="BB18" s="92">
        <f t="shared" si="31"/>
        <v>52044.719101343406</v>
      </c>
      <c r="BC18" s="92">
        <f t="shared" si="31"/>
        <v>52199.491207784493</v>
      </c>
      <c r="BD18" s="92">
        <f t="shared" si="31"/>
        <v>51578.972310256097</v>
      </c>
      <c r="BE18" s="92">
        <f t="shared" si="31"/>
        <v>52031.758688122653</v>
      </c>
      <c r="BF18" s="92">
        <f t="shared" si="31"/>
        <v>52365.077148315999</v>
      </c>
      <c r="BG18" s="92">
        <f t="shared" si="31"/>
        <v>52474.607137364619</v>
      </c>
      <c r="BH18" s="92">
        <f t="shared" si="31"/>
        <v>52077.197069476257</v>
      </c>
      <c r="BI18" s="92">
        <f t="shared" si="31"/>
        <v>52726.154836860078</v>
      </c>
      <c r="BJ18" s="92">
        <f t="shared" si="31"/>
        <v>52381.837629130365</v>
      </c>
      <c r="BK18" s="92">
        <f t="shared" si="31"/>
        <v>53030.869972169297</v>
      </c>
      <c r="BL18" s="92">
        <f t="shared" si="31"/>
        <v>53255.899484306028</v>
      </c>
      <c r="BM18" s="92">
        <f t="shared" si="31"/>
        <v>53991.158975791543</v>
      </c>
      <c r="BN18" s="92">
        <f t="shared" si="31"/>
        <v>54259.210300307561</v>
      </c>
      <c r="BO18" s="92">
        <f t="shared" si="31"/>
        <v>54272.587348129615</v>
      </c>
      <c r="BP18" s="92">
        <f t="shared" si="31"/>
        <v>53321.618021230723</v>
      </c>
      <c r="BQ18" s="92">
        <f t="shared" si="31"/>
        <v>53841.892829930017</v>
      </c>
      <c r="BR18" s="92">
        <f t="shared" si="31"/>
        <v>54090.848661462769</v>
      </c>
      <c r="BS18" s="92">
        <f t="shared" si="31"/>
        <v>53578.73825736087</v>
      </c>
      <c r="BT18" s="92">
        <f t="shared" si="31"/>
        <v>53135.631938916653</v>
      </c>
      <c r="BU18" s="92">
        <f t="shared" si="31"/>
        <v>52571.955029237826</v>
      </c>
      <c r="BV18" s="92">
        <f t="shared" ref="BV18:CG18" si="32">SUM(BV19:BV20)</f>
        <v>52846.810844808708</v>
      </c>
      <c r="BW18" s="92">
        <f t="shared" si="32"/>
        <v>53013.625039640647</v>
      </c>
      <c r="BX18" s="92">
        <f t="shared" si="32"/>
        <v>50650.633018436449</v>
      </c>
      <c r="BY18" s="92">
        <f t="shared" si="32"/>
        <v>54199.146666577559</v>
      </c>
      <c r="BZ18" s="92">
        <f t="shared" si="32"/>
        <v>54783.665699240781</v>
      </c>
      <c r="CA18" s="92">
        <f t="shared" si="32"/>
        <v>54954.535981572437</v>
      </c>
      <c r="CB18" s="92">
        <f t="shared" si="32"/>
        <v>55841.060044911741</v>
      </c>
      <c r="CC18" s="92">
        <f t="shared" si="32"/>
        <v>56454.828230336556</v>
      </c>
      <c r="CD18" s="92">
        <f t="shared" si="32"/>
        <v>56248.919710641763</v>
      </c>
      <c r="CE18" s="92">
        <f t="shared" si="32"/>
        <v>56366.815330406709</v>
      </c>
      <c r="CF18" s="92">
        <f t="shared" si="32"/>
        <v>56793.204147403674</v>
      </c>
      <c r="CG18" s="92">
        <f t="shared" si="32"/>
        <v>57352.721324521401</v>
      </c>
      <c r="CH18" s="92">
        <f t="shared" ref="CH18:CK18" si="33">SUM(CH19:CH20)</f>
        <v>57352.721324521401</v>
      </c>
      <c r="CI18" s="92">
        <v>58054.813934279497</v>
      </c>
      <c r="CJ18" s="92">
        <v>58173.537318892304</v>
      </c>
      <c r="CK18" s="92">
        <f t="shared" si="33"/>
        <v>58201.009006108841</v>
      </c>
      <c r="CL18" s="92">
        <f>SUM(CL19:CL20)</f>
        <v>57164.925882158546</v>
      </c>
      <c r="CM18" s="92">
        <f t="shared" ref="CM18:CQ18" si="34">SUM(CM19:CM20)</f>
        <v>56278.561073922145</v>
      </c>
      <c r="CN18" s="92">
        <f t="shared" si="34"/>
        <v>55978.944818106393</v>
      </c>
      <c r="CO18" s="33">
        <f t="shared" si="34"/>
        <v>55683.019418667325</v>
      </c>
      <c r="CP18" s="33">
        <f t="shared" si="34"/>
        <v>55987.234517351812</v>
      </c>
      <c r="CQ18" s="33">
        <f t="shared" si="34"/>
        <v>55812.386889382899</v>
      </c>
      <c r="CR18" s="33">
        <v>55741.996884049047</v>
      </c>
      <c r="CS18" s="33">
        <v>55941.68949070244</v>
      </c>
      <c r="CT18" s="33">
        <f t="shared" ref="CT18" si="35">SUM(CT19:CT20)</f>
        <v>56481.839056546822</v>
      </c>
      <c r="CU18" s="33">
        <v>56104.090148298441</v>
      </c>
      <c r="CV18" s="92">
        <v>56294.346586747648</v>
      </c>
      <c r="CW18" s="92">
        <v>56307.26660761275</v>
      </c>
      <c r="CX18" s="92">
        <v>56257.753973345534</v>
      </c>
      <c r="CY18" s="92">
        <v>56540.421711937575</v>
      </c>
      <c r="CZ18" s="92">
        <v>56062.545636196694</v>
      </c>
      <c r="DA18" s="92">
        <v>55889.229406120139</v>
      </c>
      <c r="DB18" s="92">
        <v>55892.40086585989</v>
      </c>
      <c r="DC18" s="92">
        <v>56175.606741734133</v>
      </c>
      <c r="DD18" s="195">
        <v>56522.610066917674</v>
      </c>
      <c r="DE18" s="195">
        <v>56848.47391836725</v>
      </c>
      <c r="DF18" s="195">
        <v>56448.672882559971</v>
      </c>
      <c r="DG18" s="195">
        <v>56160.472701028186</v>
      </c>
      <c r="DH18" s="195">
        <v>56515.943143782213</v>
      </c>
      <c r="DI18" s="195">
        <v>56280.745567123333</v>
      </c>
      <c r="DJ18" s="195">
        <v>56398.945176687441</v>
      </c>
      <c r="DK18" s="195">
        <v>57240.857448860086</v>
      </c>
      <c r="DL18" s="195">
        <v>57811.643973034035</v>
      </c>
      <c r="DM18" s="195">
        <v>58339.159354646901</v>
      </c>
      <c r="DN18" s="195">
        <v>58541.087290807402</v>
      </c>
      <c r="DO18" s="195">
        <v>58729.186102490778</v>
      </c>
      <c r="DP18" s="195">
        <v>59189.491581408518</v>
      </c>
      <c r="DQ18" s="195">
        <v>60034.006768652085</v>
      </c>
      <c r="DR18" s="195">
        <v>60380.463380811561</v>
      </c>
      <c r="DS18" s="195">
        <v>65814.549491408339</v>
      </c>
      <c r="DT18" s="195">
        <v>65488.721014619965</v>
      </c>
      <c r="DU18" s="195">
        <v>65658.260954167126</v>
      </c>
      <c r="DV18" s="195">
        <v>66319.822565158101</v>
      </c>
      <c r="DW18" s="195">
        <v>66316.520381201321</v>
      </c>
      <c r="DX18" s="195">
        <v>65363.864427492539</v>
      </c>
      <c r="DY18" s="195">
        <v>65431.241512776636</v>
      </c>
      <c r="DZ18" s="195">
        <v>65536.52163364616</v>
      </c>
      <c r="EA18" s="195">
        <v>65402.745832840723</v>
      </c>
      <c r="EB18" s="195">
        <v>65180.728847896993</v>
      </c>
      <c r="EC18" s="195">
        <v>65138.372277867777</v>
      </c>
      <c r="ED18" s="195">
        <v>64708.097662663138</v>
      </c>
      <c r="EE18" s="195">
        <v>64866.568803215152</v>
      </c>
      <c r="EF18" s="195">
        <v>64258.512530384709</v>
      </c>
      <c r="EG18" s="195">
        <v>63692.656778611425</v>
      </c>
      <c r="EH18" s="195">
        <v>62739.615077016533</v>
      </c>
      <c r="EI18" s="195">
        <v>62784.461281203032</v>
      </c>
      <c r="EJ18" s="195">
        <v>62036.436242180578</v>
      </c>
      <c r="EK18" s="195">
        <v>61079.903373672023</v>
      </c>
      <c r="EL18" s="195">
        <v>60236.122699023268</v>
      </c>
      <c r="EM18" s="195">
        <v>59937.591353107448</v>
      </c>
      <c r="EN18" s="195">
        <f>EN19+EN20</f>
        <v>60885.687664001365</v>
      </c>
      <c r="EO18" s="195">
        <f t="shared" ref="EO18" si="36">EO19+EO20</f>
        <v>62212.251456318176</v>
      </c>
      <c r="EP18" s="195">
        <v>61911.462253693106</v>
      </c>
      <c r="EQ18" s="195">
        <v>61830.467131103091</v>
      </c>
      <c r="ER18" s="195">
        <v>61979.539545759799</v>
      </c>
      <c r="ES18" s="195">
        <v>62670.216183918565</v>
      </c>
      <c r="ET18" s="195">
        <v>81347.517182334719</v>
      </c>
      <c r="EU18" s="195">
        <v>84227.501681148133</v>
      </c>
      <c r="EV18" s="195">
        <v>84967.039879257223</v>
      </c>
      <c r="EW18" s="195">
        <v>83106.953379601211</v>
      </c>
      <c r="EX18" s="195">
        <v>82507.607732696735</v>
      </c>
      <c r="EY18" s="195">
        <v>82123.708462795941</v>
      </c>
      <c r="EZ18" s="195">
        <v>82108.678198618698</v>
      </c>
      <c r="FA18" s="195">
        <v>82857.291942921773</v>
      </c>
      <c r="FB18" s="195">
        <v>81428.442617903012</v>
      </c>
      <c r="FC18" s="195">
        <v>81107.680808366</v>
      </c>
      <c r="FD18" s="195">
        <v>81433.250853644669</v>
      </c>
    </row>
    <row r="19" spans="1:160" ht="18" x14ac:dyDescent="0.25">
      <c r="A19" s="42" t="s">
        <v>8</v>
      </c>
      <c r="B19" s="165">
        <v>0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  <c r="T19" s="165">
        <v>0</v>
      </c>
      <c r="U19" s="165">
        <v>0</v>
      </c>
      <c r="V19" s="165">
        <v>0</v>
      </c>
      <c r="W19" s="165">
        <v>0</v>
      </c>
      <c r="X19" s="165">
        <v>0</v>
      </c>
      <c r="Y19" s="165">
        <v>0</v>
      </c>
      <c r="Z19" s="165">
        <v>0</v>
      </c>
      <c r="AA19" s="165">
        <v>0</v>
      </c>
      <c r="AB19" s="165">
        <v>0</v>
      </c>
      <c r="AC19" s="165">
        <v>0</v>
      </c>
      <c r="AD19" s="165">
        <v>0</v>
      </c>
      <c r="AE19" s="165">
        <v>0</v>
      </c>
      <c r="AF19" s="165">
        <v>0</v>
      </c>
      <c r="AG19" s="165">
        <v>0</v>
      </c>
      <c r="AH19" s="165">
        <v>0</v>
      </c>
      <c r="AI19" s="165">
        <v>0</v>
      </c>
      <c r="AJ19" s="165">
        <v>0</v>
      </c>
      <c r="AK19" s="165">
        <v>0</v>
      </c>
      <c r="AL19" s="165">
        <v>0</v>
      </c>
      <c r="AM19" s="165">
        <v>0</v>
      </c>
      <c r="AN19" s="165">
        <v>0</v>
      </c>
      <c r="AO19" s="165">
        <v>0</v>
      </c>
      <c r="AP19" s="165">
        <v>0</v>
      </c>
      <c r="AQ19" s="165">
        <v>0</v>
      </c>
      <c r="AR19" s="165">
        <v>0</v>
      </c>
      <c r="AS19" s="165">
        <v>0</v>
      </c>
      <c r="AT19" s="165">
        <v>0</v>
      </c>
      <c r="AU19" s="165">
        <v>0</v>
      </c>
      <c r="AV19" s="165">
        <v>0</v>
      </c>
      <c r="AW19" s="165">
        <v>0</v>
      </c>
      <c r="AX19" s="165">
        <v>0</v>
      </c>
      <c r="AY19" s="165">
        <v>0</v>
      </c>
      <c r="AZ19" s="165">
        <v>0</v>
      </c>
      <c r="BA19" s="165">
        <v>0</v>
      </c>
      <c r="BB19" s="165">
        <v>0</v>
      </c>
      <c r="BC19" s="165">
        <v>0</v>
      </c>
      <c r="BD19" s="165">
        <v>0</v>
      </c>
      <c r="BE19" s="165">
        <v>0</v>
      </c>
      <c r="BF19" s="165">
        <v>0</v>
      </c>
      <c r="BG19" s="165">
        <v>0</v>
      </c>
      <c r="BH19" s="165">
        <v>0</v>
      </c>
      <c r="BI19" s="165">
        <v>0</v>
      </c>
      <c r="BJ19" s="165">
        <v>0</v>
      </c>
      <c r="BK19" s="165">
        <v>0</v>
      </c>
      <c r="BL19" s="165">
        <v>0</v>
      </c>
      <c r="BM19" s="165">
        <v>0</v>
      </c>
      <c r="BN19" s="165">
        <v>0</v>
      </c>
      <c r="BO19" s="165">
        <v>0</v>
      </c>
      <c r="BP19" s="165">
        <v>0</v>
      </c>
      <c r="BQ19" s="165">
        <v>0</v>
      </c>
      <c r="BR19" s="165">
        <v>0</v>
      </c>
      <c r="BS19" s="165">
        <v>0</v>
      </c>
      <c r="BT19" s="165">
        <v>0</v>
      </c>
      <c r="BU19" s="165">
        <v>0</v>
      </c>
      <c r="BV19" s="165">
        <v>0</v>
      </c>
      <c r="BW19" s="165">
        <v>0</v>
      </c>
      <c r="BX19" s="165">
        <v>0</v>
      </c>
      <c r="BY19" s="165">
        <v>0</v>
      </c>
      <c r="BZ19" s="165">
        <v>0</v>
      </c>
      <c r="CA19" s="165">
        <v>0</v>
      </c>
      <c r="CB19" s="165">
        <v>0</v>
      </c>
      <c r="CC19" s="165">
        <v>0</v>
      </c>
      <c r="CD19" s="165">
        <v>0</v>
      </c>
      <c r="CE19" s="165">
        <v>0</v>
      </c>
      <c r="CF19" s="165">
        <v>0</v>
      </c>
      <c r="CG19" s="165">
        <v>0</v>
      </c>
      <c r="CH19" s="165">
        <v>0</v>
      </c>
      <c r="CI19" s="165">
        <v>0</v>
      </c>
      <c r="CJ19" s="165">
        <v>0</v>
      </c>
      <c r="CK19" s="165">
        <v>0</v>
      </c>
      <c r="CL19" s="165"/>
      <c r="CM19" s="165">
        <v>0</v>
      </c>
      <c r="CN19" s="165">
        <v>0</v>
      </c>
      <c r="CO19" s="165">
        <v>0</v>
      </c>
      <c r="CP19" s="165">
        <v>0</v>
      </c>
      <c r="CQ19" s="165">
        <v>0</v>
      </c>
      <c r="CR19" s="165">
        <v>0</v>
      </c>
      <c r="CS19" s="165">
        <v>0</v>
      </c>
      <c r="CT19" s="165">
        <v>0</v>
      </c>
      <c r="CU19" s="165">
        <v>0</v>
      </c>
      <c r="CV19" s="165">
        <v>0</v>
      </c>
      <c r="CW19" s="165">
        <v>0</v>
      </c>
      <c r="CX19" s="165">
        <v>0</v>
      </c>
      <c r="CY19" s="165">
        <v>0</v>
      </c>
      <c r="CZ19" s="165">
        <v>0</v>
      </c>
      <c r="DA19" s="165">
        <v>0</v>
      </c>
      <c r="DB19" s="165">
        <v>0</v>
      </c>
      <c r="DC19" s="165">
        <v>0</v>
      </c>
      <c r="DD19" s="196">
        <v>0</v>
      </c>
      <c r="DE19" s="196">
        <v>0</v>
      </c>
      <c r="DF19" s="196">
        <v>0</v>
      </c>
      <c r="DG19" s="196">
        <v>0</v>
      </c>
      <c r="DH19" s="196">
        <v>0</v>
      </c>
      <c r="DI19" s="196">
        <v>0</v>
      </c>
      <c r="DJ19" s="196">
        <v>0</v>
      </c>
      <c r="DK19" s="196">
        <v>0</v>
      </c>
      <c r="DL19" s="196">
        <v>0</v>
      </c>
      <c r="DM19" s="196">
        <v>0</v>
      </c>
      <c r="DN19" s="196">
        <v>0</v>
      </c>
      <c r="DO19" s="196">
        <v>0</v>
      </c>
      <c r="DP19" s="196">
        <v>0</v>
      </c>
      <c r="DQ19" s="196">
        <v>0</v>
      </c>
      <c r="DR19" s="196">
        <v>0</v>
      </c>
      <c r="DS19" s="196">
        <v>0</v>
      </c>
      <c r="DT19" s="196">
        <v>0</v>
      </c>
      <c r="DU19" s="196">
        <v>0</v>
      </c>
      <c r="DV19" s="196">
        <v>0</v>
      </c>
      <c r="DW19" s="196">
        <v>0</v>
      </c>
      <c r="DX19" s="196">
        <v>0</v>
      </c>
      <c r="DY19" s="196">
        <v>0</v>
      </c>
      <c r="DZ19" s="196">
        <v>0</v>
      </c>
      <c r="EA19" s="196">
        <v>0</v>
      </c>
      <c r="EB19" s="196">
        <v>0</v>
      </c>
      <c r="EC19" s="196">
        <v>0</v>
      </c>
      <c r="ED19" s="196">
        <v>0</v>
      </c>
      <c r="EE19" s="196">
        <v>0</v>
      </c>
      <c r="EF19" s="196">
        <v>0</v>
      </c>
      <c r="EG19" s="196">
        <v>0</v>
      </c>
      <c r="EH19" s="196">
        <v>0</v>
      </c>
      <c r="EI19" s="196">
        <v>0</v>
      </c>
      <c r="EJ19" s="196">
        <v>0</v>
      </c>
      <c r="EK19" s="196">
        <v>0</v>
      </c>
      <c r="EL19" s="196">
        <v>0</v>
      </c>
      <c r="EM19" s="196">
        <v>0</v>
      </c>
      <c r="EN19" s="196">
        <v>0</v>
      </c>
      <c r="EO19" s="196">
        <v>0</v>
      </c>
      <c r="EP19" s="196">
        <v>0</v>
      </c>
      <c r="EQ19" s="196">
        <v>0</v>
      </c>
      <c r="ER19" s="195">
        <v>100.33071184263912</v>
      </c>
      <c r="ES19" s="195">
        <v>100.67912722754556</v>
      </c>
      <c r="ET19" s="195">
        <v>131.34980814044997</v>
      </c>
      <c r="EU19" s="195">
        <v>136.65822044763237</v>
      </c>
      <c r="EV19" s="195">
        <v>221.40902689446008</v>
      </c>
      <c r="EW19" s="195">
        <v>221.82957414205015</v>
      </c>
      <c r="EX19" s="195">
        <v>222.25922746975917</v>
      </c>
      <c r="EY19" s="195">
        <v>222.61900110334017</v>
      </c>
      <c r="EZ19" s="195">
        <v>222.98910580338091</v>
      </c>
      <c r="FA19" s="195">
        <v>223.3248666028158</v>
      </c>
      <c r="FB19" s="195">
        <v>223.72935393062622</v>
      </c>
      <c r="FC19" s="195">
        <v>224.08209623255243</v>
      </c>
      <c r="FD19" s="195">
        <v>224.43206851818502</v>
      </c>
    </row>
    <row r="20" spans="1:160" x14ac:dyDescent="0.25">
      <c r="A20" s="42" t="s">
        <v>139</v>
      </c>
      <c r="B20" s="92">
        <v>47805.78048763697</v>
      </c>
      <c r="C20" s="92">
        <v>48366.982594603855</v>
      </c>
      <c r="D20" s="92">
        <v>48955.705742607861</v>
      </c>
      <c r="E20" s="92">
        <v>49575.177132857214</v>
      </c>
      <c r="F20" s="92">
        <v>49636.26898737326</v>
      </c>
      <c r="G20" s="92">
        <v>49773.286771789717</v>
      </c>
      <c r="H20" s="92">
        <v>49840.693933079827</v>
      </c>
      <c r="I20" s="92">
        <v>50497.407064070394</v>
      </c>
      <c r="J20" s="92">
        <v>49160.973490185497</v>
      </c>
      <c r="K20" s="92">
        <v>50411.939345179431</v>
      </c>
      <c r="L20" s="92">
        <v>51612.824727155996</v>
      </c>
      <c r="M20" s="92">
        <v>52306.745385256312</v>
      </c>
      <c r="N20" s="92">
        <v>52940.369808703443</v>
      </c>
      <c r="O20" s="92">
        <v>54277.56730203527</v>
      </c>
      <c r="P20" s="92">
        <v>54296.370701615262</v>
      </c>
      <c r="Q20" s="92">
        <v>53958.661937431309</v>
      </c>
      <c r="R20" s="92">
        <v>53875.188089470976</v>
      </c>
      <c r="S20" s="92">
        <v>53919.41130366236</v>
      </c>
      <c r="T20" s="92">
        <v>54460.874060687594</v>
      </c>
      <c r="U20" s="92">
        <v>55052.438746268926</v>
      </c>
      <c r="V20" s="92">
        <v>56216.261288359674</v>
      </c>
      <c r="W20" s="92">
        <v>56833.896404473409</v>
      </c>
      <c r="X20" s="92">
        <v>56995.483668547706</v>
      </c>
      <c r="Y20" s="92">
        <v>59145.012308531092</v>
      </c>
      <c r="Z20" s="92">
        <v>61418.531240798591</v>
      </c>
      <c r="AA20" s="92">
        <v>58423.54393023868</v>
      </c>
      <c r="AB20" s="92">
        <v>57858.220473376714</v>
      </c>
      <c r="AC20" s="92">
        <v>57047.089103291932</v>
      </c>
      <c r="AD20" s="92">
        <v>57288.753626662961</v>
      </c>
      <c r="AE20" s="92">
        <v>57021.148518128044</v>
      </c>
      <c r="AF20" s="92">
        <v>57015.374675537518</v>
      </c>
      <c r="AG20" s="92">
        <v>57137.445729903149</v>
      </c>
      <c r="AH20" s="92">
        <v>57812.156237643678</v>
      </c>
      <c r="AI20" s="92">
        <v>57508.698439951717</v>
      </c>
      <c r="AJ20" s="92">
        <v>57812.423358596927</v>
      </c>
      <c r="AK20" s="92">
        <v>57323.964247443233</v>
      </c>
      <c r="AL20" s="92">
        <v>57508.479660860161</v>
      </c>
      <c r="AM20" s="92">
        <v>57858.220473376714</v>
      </c>
      <c r="AN20" s="92">
        <v>57824.769643502819</v>
      </c>
      <c r="AO20" s="92">
        <v>56775.458378728581</v>
      </c>
      <c r="AP20" s="92">
        <v>57864.843555090789</v>
      </c>
      <c r="AQ20" s="92">
        <v>57755.506521844378</v>
      </c>
      <c r="AR20" s="92">
        <v>57232.535785144777</v>
      </c>
      <c r="AS20" s="92">
        <v>56674.146663222731</v>
      </c>
      <c r="AT20" s="92">
        <v>55811.47668113852</v>
      </c>
      <c r="AU20" s="92">
        <v>55223.844370972627</v>
      </c>
      <c r="AV20" s="92">
        <v>54543.6511483145</v>
      </c>
      <c r="AW20" s="92">
        <v>54218.043285457323</v>
      </c>
      <c r="AX20" s="92">
        <v>52600.705808971499</v>
      </c>
      <c r="AY20" s="92">
        <v>52230.301958226766</v>
      </c>
      <c r="AZ20" s="92">
        <v>51296.70580634108</v>
      </c>
      <c r="BA20" s="92">
        <v>51171.748989122476</v>
      </c>
      <c r="BB20" s="92">
        <v>52044.719101343406</v>
      </c>
      <c r="BC20" s="92">
        <v>52199.491207784493</v>
      </c>
      <c r="BD20" s="92">
        <v>51578.972310256097</v>
      </c>
      <c r="BE20" s="92">
        <v>52031.758688122653</v>
      </c>
      <c r="BF20" s="92">
        <v>52365.077148315999</v>
      </c>
      <c r="BG20" s="92">
        <v>52474.607137364619</v>
      </c>
      <c r="BH20" s="92">
        <v>52077.197069476257</v>
      </c>
      <c r="BI20" s="92">
        <v>52726.154836860078</v>
      </c>
      <c r="BJ20" s="92">
        <v>52381.837629130365</v>
      </c>
      <c r="BK20" s="92">
        <v>53030.869972169297</v>
      </c>
      <c r="BL20" s="92">
        <v>53255.899484306028</v>
      </c>
      <c r="BM20" s="92">
        <v>53991.158975791543</v>
      </c>
      <c r="BN20" s="92">
        <v>54259.210300307561</v>
      </c>
      <c r="BO20" s="92">
        <v>54272.587348129615</v>
      </c>
      <c r="BP20" s="92">
        <v>53321.618021230723</v>
      </c>
      <c r="BQ20" s="92">
        <v>53841.892829930017</v>
      </c>
      <c r="BR20" s="92">
        <v>54090.848661462769</v>
      </c>
      <c r="BS20" s="92">
        <v>53578.73825736087</v>
      </c>
      <c r="BT20" s="92">
        <v>53135.631938916653</v>
      </c>
      <c r="BU20" s="92">
        <v>52571.955029237826</v>
      </c>
      <c r="BV20" s="92">
        <v>52846.810844808708</v>
      </c>
      <c r="BW20" s="92">
        <v>53013.625039640647</v>
      </c>
      <c r="BX20" s="92">
        <v>50650.633018436449</v>
      </c>
      <c r="BY20" s="92">
        <v>54199.146666577559</v>
      </c>
      <c r="BZ20" s="92">
        <v>54783.665699240781</v>
      </c>
      <c r="CA20" s="92">
        <v>54954.535981572437</v>
      </c>
      <c r="CB20" s="92">
        <v>55841.060044911741</v>
      </c>
      <c r="CC20" s="92">
        <v>56454.828230336556</v>
      </c>
      <c r="CD20" s="92">
        <v>56248.919710641763</v>
      </c>
      <c r="CE20" s="92">
        <v>56366.815330406709</v>
      </c>
      <c r="CF20" s="92">
        <v>56793.204147403674</v>
      </c>
      <c r="CG20" s="92">
        <v>57352.721324521401</v>
      </c>
      <c r="CH20" s="92">
        <v>57352.721324521401</v>
      </c>
      <c r="CI20" s="92">
        <v>58054.813934279497</v>
      </c>
      <c r="CJ20" s="92">
        <v>58173.537318892304</v>
      </c>
      <c r="CK20" s="92">
        <v>58201.009006108841</v>
      </c>
      <c r="CL20" s="92">
        <v>57164.925882158546</v>
      </c>
      <c r="CM20" s="92">
        <v>56278.561073922145</v>
      </c>
      <c r="CN20" s="92">
        <v>55978.944818106393</v>
      </c>
      <c r="CO20" s="33">
        <v>55683.019418667325</v>
      </c>
      <c r="CP20" s="33">
        <v>55987.234517351812</v>
      </c>
      <c r="CQ20" s="33">
        <v>55812.386889382899</v>
      </c>
      <c r="CR20" s="33">
        <v>55741.996884049047</v>
      </c>
      <c r="CS20" s="33">
        <v>55941.68949070244</v>
      </c>
      <c r="CT20" s="33">
        <v>56481.839056546822</v>
      </c>
      <c r="CU20" s="33">
        <v>56104.090148298441</v>
      </c>
      <c r="CV20" s="92">
        <v>56294.346586747648</v>
      </c>
      <c r="CW20" s="92">
        <v>56307.26660761275</v>
      </c>
      <c r="CX20" s="92">
        <v>56257.753973345534</v>
      </c>
      <c r="CY20" s="92">
        <v>56540.421711937575</v>
      </c>
      <c r="CZ20" s="92">
        <v>56062.545636196694</v>
      </c>
      <c r="DA20" s="92">
        <v>55889.229406120139</v>
      </c>
      <c r="DB20" s="92">
        <v>55892.40086585989</v>
      </c>
      <c r="DC20" s="92">
        <v>56175.606741734133</v>
      </c>
      <c r="DD20" s="195">
        <v>56522.610066917674</v>
      </c>
      <c r="DE20" s="195">
        <v>56848.47391836725</v>
      </c>
      <c r="DF20" s="195">
        <v>56448.672882559971</v>
      </c>
      <c r="DG20" s="195">
        <v>56160.472701028186</v>
      </c>
      <c r="DH20" s="195">
        <v>56515.943143782213</v>
      </c>
      <c r="DI20" s="195">
        <v>56280.745567123333</v>
      </c>
      <c r="DJ20" s="195">
        <v>56398.945176687441</v>
      </c>
      <c r="DK20" s="195">
        <v>57240.857448860086</v>
      </c>
      <c r="DL20" s="195">
        <v>57811.643973034035</v>
      </c>
      <c r="DM20" s="195">
        <v>58339.159354646901</v>
      </c>
      <c r="DN20" s="195">
        <v>58541.087290807402</v>
      </c>
      <c r="DO20" s="195">
        <v>58729.186102490778</v>
      </c>
      <c r="DP20" s="195">
        <v>59189.491581408518</v>
      </c>
      <c r="DQ20" s="195">
        <v>60034.006768652085</v>
      </c>
      <c r="DR20" s="195">
        <v>60380.463380811561</v>
      </c>
      <c r="DS20" s="195">
        <v>65814.549491408339</v>
      </c>
      <c r="DT20" s="195">
        <v>65488.721014619965</v>
      </c>
      <c r="DU20" s="195">
        <v>65658.260954167126</v>
      </c>
      <c r="DV20" s="195">
        <v>66319.822565158101</v>
      </c>
      <c r="DW20" s="195">
        <v>66316.520381201321</v>
      </c>
      <c r="DX20" s="195">
        <v>65363.864427492539</v>
      </c>
      <c r="DY20" s="195">
        <v>65431.241512776636</v>
      </c>
      <c r="DZ20" s="195">
        <v>65536.52163364616</v>
      </c>
      <c r="EA20" s="195">
        <v>65402.745832840723</v>
      </c>
      <c r="EB20" s="195">
        <v>65180.728847896993</v>
      </c>
      <c r="EC20" s="195">
        <v>65138.372277867777</v>
      </c>
      <c r="ED20" s="195">
        <v>64708.097662663138</v>
      </c>
      <c r="EE20" s="195">
        <v>64866.568803215152</v>
      </c>
      <c r="EF20" s="195">
        <v>64258.512530384709</v>
      </c>
      <c r="EG20" s="195">
        <v>63692.656778611425</v>
      </c>
      <c r="EH20" s="195">
        <v>62739.615077016533</v>
      </c>
      <c r="EI20" s="195">
        <v>62784.461281203032</v>
      </c>
      <c r="EJ20" s="195">
        <v>62036.436242180578</v>
      </c>
      <c r="EK20" s="195">
        <v>61079.903373672023</v>
      </c>
      <c r="EL20" s="195">
        <v>60236.122699023268</v>
      </c>
      <c r="EM20" s="195">
        <v>59937.591353107448</v>
      </c>
      <c r="EN20" s="195">
        <v>60885.687664001365</v>
      </c>
      <c r="EO20" s="195">
        <v>62212.251456318176</v>
      </c>
      <c r="EP20" s="195">
        <v>61911.462253693106</v>
      </c>
      <c r="EQ20" s="195">
        <v>61830.467131103091</v>
      </c>
      <c r="ER20" s="195">
        <v>61879.208833917161</v>
      </c>
      <c r="ES20" s="195">
        <v>62569.537056691021</v>
      </c>
      <c r="ET20" s="195">
        <v>81216.167374194265</v>
      </c>
      <c r="EU20" s="195">
        <v>84090.843460700504</v>
      </c>
      <c r="EV20" s="195">
        <v>84745.630852362767</v>
      </c>
      <c r="EW20" s="195">
        <v>82885.123805459167</v>
      </c>
      <c r="EX20" s="195">
        <v>82285.348505226983</v>
      </c>
      <c r="EY20" s="195">
        <v>81901.089461692594</v>
      </c>
      <c r="EZ20" s="195">
        <v>81885.689092815315</v>
      </c>
      <c r="FA20" s="195">
        <v>82633.96707631895</v>
      </c>
      <c r="FB20" s="195">
        <v>81204.713263972386</v>
      </c>
      <c r="FC20" s="195">
        <v>80883.598712133447</v>
      </c>
      <c r="FD20" s="195">
        <v>81208.818785126481</v>
      </c>
    </row>
    <row r="21" spans="1:160" x14ac:dyDescent="0.25">
      <c r="A21" s="90" t="s">
        <v>169</v>
      </c>
      <c r="B21" s="92">
        <f t="shared" ref="B21:S21" si="37">SUM(B22:B26)</f>
        <v>118842.61887713123</v>
      </c>
      <c r="C21" s="92">
        <f t="shared" si="37"/>
        <v>119799.0584686506</v>
      </c>
      <c r="D21" s="92">
        <f t="shared" si="37"/>
        <v>122960.50386715337</v>
      </c>
      <c r="E21" s="92">
        <f t="shared" si="37"/>
        <v>127426.05222640242</v>
      </c>
      <c r="F21" s="92">
        <f t="shared" si="37"/>
        <v>127930.60928791837</v>
      </c>
      <c r="G21" s="92">
        <f t="shared" si="37"/>
        <v>125779.05918655101</v>
      </c>
      <c r="H21" s="92">
        <f t="shared" si="37"/>
        <v>126131.87377482453</v>
      </c>
      <c r="I21" s="92">
        <f t="shared" si="37"/>
        <v>127459.46598377464</v>
      </c>
      <c r="J21" s="92">
        <f t="shared" si="37"/>
        <v>126589.63896374438</v>
      </c>
      <c r="K21" s="92">
        <f t="shared" si="37"/>
        <v>132659.59098490336</v>
      </c>
      <c r="L21" s="92">
        <f t="shared" si="37"/>
        <v>132668.56210977965</v>
      </c>
      <c r="M21" s="92">
        <f t="shared" si="37"/>
        <v>134528.6149796001</v>
      </c>
      <c r="N21" s="92">
        <f t="shared" si="37"/>
        <v>135974.78356504865</v>
      </c>
      <c r="O21" s="92">
        <f t="shared" si="37"/>
        <v>139287.20963244821</v>
      </c>
      <c r="P21" s="92">
        <f>SUM(P22:P26)</f>
        <v>139069.89596107576</v>
      </c>
      <c r="Q21" s="92">
        <f>SUM(Q22:Q26)</f>
        <v>163850.90040130564</v>
      </c>
      <c r="R21" s="92">
        <f>SUM(R22:R26)</f>
        <v>140439.6763538364</v>
      </c>
      <c r="S21" s="92">
        <f t="shared" si="37"/>
        <v>168346.8507215128</v>
      </c>
      <c r="T21" s="92">
        <f>SUM(T22:T26)</f>
        <v>151665.29231371832</v>
      </c>
      <c r="U21" s="92">
        <f>SUM(U22:U26)</f>
        <v>153171.2790517637</v>
      </c>
      <c r="V21" s="92">
        <f>SUM(V22:V26)</f>
        <v>179307.96152824882</v>
      </c>
      <c r="W21" s="92">
        <f>SUM(W22:W26)</f>
        <v>181283.78634106411</v>
      </c>
      <c r="X21" s="92">
        <f t="shared" ref="X21:AD21" si="38">SUM(X22:X26)</f>
        <v>184255.12640953858</v>
      </c>
      <c r="Y21" s="92">
        <f t="shared" si="38"/>
        <v>192620.81571035157</v>
      </c>
      <c r="Z21" s="92">
        <f t="shared" si="38"/>
        <v>200299.56230234395</v>
      </c>
      <c r="AA21" s="92">
        <f t="shared" si="38"/>
        <v>190779.70331888585</v>
      </c>
      <c r="AB21" s="92">
        <f t="shared" si="38"/>
        <v>188753.98779822467</v>
      </c>
      <c r="AC21" s="92">
        <f t="shared" si="38"/>
        <v>186267.34771809497</v>
      </c>
      <c r="AD21" s="92">
        <f t="shared" si="38"/>
        <v>186342.33661637091</v>
      </c>
      <c r="AE21" s="92">
        <f>SUM(AE22:AE26)</f>
        <v>188430.99401326294</v>
      </c>
      <c r="AF21" s="92">
        <f t="shared" ref="AF21:AK21" si="39">SUM(AF22:AF26)</f>
        <v>188746.56322234505</v>
      </c>
      <c r="AG21" s="92">
        <f t="shared" si="39"/>
        <v>188655.55059874686</v>
      </c>
      <c r="AH21" s="92">
        <f t="shared" si="39"/>
        <v>189157.4794742965</v>
      </c>
      <c r="AI21" s="92">
        <f t="shared" si="39"/>
        <v>188435.92240184429</v>
      </c>
      <c r="AJ21" s="92">
        <f t="shared" si="39"/>
        <v>188915.11944840217</v>
      </c>
      <c r="AK21" s="92">
        <f t="shared" si="39"/>
        <v>188978.98214174469</v>
      </c>
      <c r="AL21" s="92">
        <f>SUM(AL22:AL26)</f>
        <v>191923.67533115612</v>
      </c>
      <c r="AM21" s="92">
        <f t="shared" ref="AM21:BU21" si="40">SUM(AM22:AM26)</f>
        <v>188753.98779822467</v>
      </c>
      <c r="AN21" s="92">
        <f t="shared" si="40"/>
        <v>195148.40099132233</v>
      </c>
      <c r="AO21" s="92">
        <f t="shared" si="40"/>
        <v>191458.5338873654</v>
      </c>
      <c r="AP21" s="92">
        <f t="shared" si="40"/>
        <v>194564.47670877128</v>
      </c>
      <c r="AQ21" s="92">
        <f t="shared" si="40"/>
        <v>196032.59197743278</v>
      </c>
      <c r="AR21" s="92">
        <f t="shared" si="40"/>
        <v>196398.0905066226</v>
      </c>
      <c r="AS21" s="92">
        <f t="shared" si="40"/>
        <v>196972.78665095041</v>
      </c>
      <c r="AT21" s="92">
        <f t="shared" si="40"/>
        <v>194772.44358080992</v>
      </c>
      <c r="AU21" s="92">
        <f t="shared" si="40"/>
        <v>192521.54750604078</v>
      </c>
      <c r="AV21" s="92">
        <f t="shared" si="40"/>
        <v>190919.62508229111</v>
      </c>
      <c r="AW21" s="92">
        <f t="shared" si="40"/>
        <v>190127.17497379379</v>
      </c>
      <c r="AX21" s="92">
        <f t="shared" si="40"/>
        <v>186763.97305641606</v>
      </c>
      <c r="AY21" s="92">
        <f t="shared" si="40"/>
        <v>185755.83084299241</v>
      </c>
      <c r="AZ21" s="92">
        <f t="shared" si="40"/>
        <v>182839.19788743556</v>
      </c>
      <c r="BA21" s="92">
        <f t="shared" si="40"/>
        <v>182262.37652518289</v>
      </c>
      <c r="BB21" s="92">
        <f t="shared" si="40"/>
        <v>184064.40361752629</v>
      </c>
      <c r="BC21" s="92">
        <f t="shared" si="40"/>
        <v>184492.7269046898</v>
      </c>
      <c r="BD21" s="92">
        <f t="shared" si="40"/>
        <v>184148.32750985504</v>
      </c>
      <c r="BE21" s="92">
        <f t="shared" si="40"/>
        <v>185261.95223458105</v>
      </c>
      <c r="BF21" s="92">
        <f t="shared" si="40"/>
        <v>186131.45019118214</v>
      </c>
      <c r="BG21" s="92">
        <f t="shared" si="40"/>
        <v>185753.17600274942</v>
      </c>
      <c r="BH21" s="92">
        <f t="shared" si="40"/>
        <v>184944.10891826474</v>
      </c>
      <c r="BI21" s="92">
        <f t="shared" si="40"/>
        <v>187128.4997273951</v>
      </c>
      <c r="BJ21" s="92">
        <f t="shared" si="40"/>
        <v>187348.35723692266</v>
      </c>
      <c r="BK21" s="92">
        <f t="shared" si="40"/>
        <v>189283.46983438951</v>
      </c>
      <c r="BL21" s="92">
        <f t="shared" si="40"/>
        <v>208437.74685074753</v>
      </c>
      <c r="BM21" s="92">
        <f t="shared" si="40"/>
        <v>210638.84539022722</v>
      </c>
      <c r="BN21" s="92">
        <f t="shared" si="40"/>
        <v>210417.71503361844</v>
      </c>
      <c r="BO21" s="92">
        <f t="shared" si="40"/>
        <v>210645.87091385611</v>
      </c>
      <c r="BP21" s="92">
        <f t="shared" si="40"/>
        <v>209226.58518675866</v>
      </c>
      <c r="BQ21" s="92">
        <f t="shared" si="40"/>
        <v>210886.00264481248</v>
      </c>
      <c r="BR21" s="92">
        <f t="shared" si="40"/>
        <v>211144.17253690297</v>
      </c>
      <c r="BS21" s="92">
        <f t="shared" si="40"/>
        <v>208855.61961245892</v>
      </c>
      <c r="BT21" s="92">
        <f t="shared" si="40"/>
        <v>207896.69261294286</v>
      </c>
      <c r="BU21" s="92">
        <f t="shared" si="40"/>
        <v>206641.76776979509</v>
      </c>
      <c r="BV21" s="92">
        <f t="shared" ref="BV21:CG21" si="41">SUM(BV22:BV26)</f>
        <v>208332.03461122565</v>
      </c>
      <c r="BW21" s="92">
        <f t="shared" si="41"/>
        <v>208229.74195039368</v>
      </c>
      <c r="BX21" s="92">
        <f t="shared" si="41"/>
        <v>201245.86810838839</v>
      </c>
      <c r="BY21" s="92">
        <f t="shared" si="41"/>
        <v>210854.39503724832</v>
      </c>
      <c r="BZ21" s="92">
        <f t="shared" si="41"/>
        <v>212456.39410430338</v>
      </c>
      <c r="CA21" s="92">
        <f t="shared" si="41"/>
        <v>214061.22684233831</v>
      </c>
      <c r="CB21" s="92">
        <f t="shared" si="41"/>
        <v>216630.37572469996</v>
      </c>
      <c r="CC21" s="92">
        <f t="shared" si="41"/>
        <v>218008.88520619014</v>
      </c>
      <c r="CD21" s="92">
        <f t="shared" si="41"/>
        <v>216358.77227957029</v>
      </c>
      <c r="CE21" s="92">
        <f t="shared" si="41"/>
        <v>216900.19433342238</v>
      </c>
      <c r="CF21" s="92">
        <f t="shared" si="41"/>
        <v>218229.78029886843</v>
      </c>
      <c r="CG21" s="92">
        <f t="shared" si="41"/>
        <v>220527.32380458835</v>
      </c>
      <c r="CH21" s="92">
        <f t="shared" ref="CH21:CK21" si="42">SUM(CH22:CH26)</f>
        <v>220527.32380458835</v>
      </c>
      <c r="CI21" s="92">
        <v>222287.93793101914</v>
      </c>
      <c r="CJ21" s="92">
        <v>221988.70984496825</v>
      </c>
      <c r="CK21" s="92">
        <f t="shared" si="42"/>
        <v>221115.34046614278</v>
      </c>
      <c r="CL21" s="92">
        <f>SUM(CL22:CL26)</f>
        <v>218180.80969006647</v>
      </c>
      <c r="CM21" s="92">
        <f t="shared" ref="CM21:CQ21" si="43">SUM(CM22:CM26)</f>
        <v>216786.70949375929</v>
      </c>
      <c r="CN21" s="92">
        <f t="shared" si="43"/>
        <v>216045.98406042415</v>
      </c>
      <c r="CO21" s="33">
        <f t="shared" si="43"/>
        <v>215304.24321723764</v>
      </c>
      <c r="CP21" s="33">
        <f t="shared" si="43"/>
        <v>215031.81182229173</v>
      </c>
      <c r="CQ21" s="33">
        <f t="shared" si="43"/>
        <v>214751.0100810992</v>
      </c>
      <c r="CR21" s="33">
        <v>214804.56079212416</v>
      </c>
      <c r="CS21" s="33">
        <v>215547.13722689881</v>
      </c>
      <c r="CT21" s="33">
        <f t="shared" ref="CT21" si="44">SUM(CT22:CT26)</f>
        <v>216818.49460931573</v>
      </c>
      <c r="CU21" s="33">
        <v>216721.98959162305</v>
      </c>
      <c r="CV21" s="92">
        <v>216749.30423663152</v>
      </c>
      <c r="CW21" s="92">
        <v>216766.29827074474</v>
      </c>
      <c r="CX21" s="92">
        <v>216284.61967885538</v>
      </c>
      <c r="CY21" s="92">
        <v>217233.70773113059</v>
      </c>
      <c r="CZ21" s="92">
        <v>216635.69410120251</v>
      </c>
      <c r="DA21" s="92">
        <v>216254.87910843967</v>
      </c>
      <c r="DB21" s="92">
        <v>214690.42649836911</v>
      </c>
      <c r="DC21" s="92">
        <v>215622.82689626227</v>
      </c>
      <c r="DD21" s="195">
        <v>216515.18074697029</v>
      </c>
      <c r="DE21" s="195">
        <v>217594.25747904656</v>
      </c>
      <c r="DF21" s="195">
        <v>218015.31006125573</v>
      </c>
      <c r="DG21" s="195">
        <v>216876.0057236061</v>
      </c>
      <c r="DH21" s="195">
        <v>217930.30797042628</v>
      </c>
      <c r="DI21" s="195">
        <v>215941.11158020693</v>
      </c>
      <c r="DJ21" s="195">
        <v>216051.47462534253</v>
      </c>
      <c r="DK21" s="195">
        <v>218502.46438986537</v>
      </c>
      <c r="DL21" s="195">
        <v>221188.74709400148</v>
      </c>
      <c r="DM21" s="195">
        <v>223946.38925037254</v>
      </c>
      <c r="DN21" s="195">
        <v>223017.81618031126</v>
      </c>
      <c r="DO21" s="195">
        <v>222961.23967851605</v>
      </c>
      <c r="DP21" s="195">
        <v>224388.17712346485</v>
      </c>
      <c r="DQ21" s="195">
        <v>226852.58213071316</v>
      </c>
      <c r="DR21" s="195">
        <v>227957.06927716077</v>
      </c>
      <c r="DS21" s="195">
        <v>226458.08053278908</v>
      </c>
      <c r="DT21" s="195">
        <v>225115.86838589795</v>
      </c>
      <c r="DU21" s="195">
        <v>225304.36511584651</v>
      </c>
      <c r="DV21" s="195">
        <v>226981.43266714778</v>
      </c>
      <c r="DW21" s="195">
        <v>227094.9797814645</v>
      </c>
      <c r="DX21" s="195">
        <v>225012.12680979742</v>
      </c>
      <c r="DY21" s="195">
        <v>225312.21883446051</v>
      </c>
      <c r="DZ21" s="195">
        <v>224136.89743688834</v>
      </c>
      <c r="EA21" s="195">
        <v>378235.4146749308</v>
      </c>
      <c r="EB21" s="195">
        <v>377793.57560950547</v>
      </c>
      <c r="EC21" s="195">
        <v>377935.49462058954</v>
      </c>
      <c r="ED21" s="195">
        <v>378752.29923821386</v>
      </c>
      <c r="EE21" s="195">
        <v>378976.70014870045</v>
      </c>
      <c r="EF21" s="195">
        <v>376029.16753295599</v>
      </c>
      <c r="EG21" s="195">
        <v>373301.44421505695</v>
      </c>
      <c r="EH21" s="195">
        <v>371064.41006140312</v>
      </c>
      <c r="EI21" s="195">
        <v>370698.43118827941</v>
      </c>
      <c r="EJ21" s="195">
        <v>367946.47765698272</v>
      </c>
      <c r="EK21" s="195">
        <v>368670.89400419267</v>
      </c>
      <c r="EL21" s="195">
        <v>365614.43802810827</v>
      </c>
      <c r="EM21" s="195">
        <v>363724.11141452863</v>
      </c>
      <c r="EN21" s="195">
        <f>EN22+EN23+EN24+EN25+EN26</f>
        <v>366189.7795325389</v>
      </c>
      <c r="EO21" s="195">
        <f t="shared" ref="EO21" si="45">EO22+EO23+EO24+EO25+EO26</f>
        <v>369436.28147013299</v>
      </c>
      <c r="EP21" s="195">
        <v>371541.36741066631</v>
      </c>
      <c r="EQ21" s="195">
        <v>371813.37759805913</v>
      </c>
      <c r="ER21" s="195">
        <v>370231.01817918615</v>
      </c>
      <c r="ES21" s="195">
        <v>371520.50963602809</v>
      </c>
      <c r="ET21" s="195">
        <v>483460.87684248254</v>
      </c>
      <c r="EU21" s="195">
        <v>501486.95974744164</v>
      </c>
      <c r="EV21" s="195">
        <v>503393.33718799928</v>
      </c>
      <c r="EW21" s="195">
        <v>501236.1264421207</v>
      </c>
      <c r="EX21" s="195">
        <v>499211.74947214458</v>
      </c>
      <c r="EY21" s="195">
        <v>497875.85048762592</v>
      </c>
      <c r="EZ21" s="195">
        <v>497201.02811737609</v>
      </c>
      <c r="FA21" s="195">
        <v>499735.55667252245</v>
      </c>
      <c r="FB21" s="195">
        <v>499826.64890594099</v>
      </c>
      <c r="FC21" s="195">
        <v>499205.6531740317</v>
      </c>
      <c r="FD21" s="195">
        <v>500383.08787065855</v>
      </c>
    </row>
    <row r="22" spans="1:160" ht="18" x14ac:dyDescent="0.25">
      <c r="A22" s="42" t="s">
        <v>140</v>
      </c>
      <c r="B22" s="92">
        <v>657.76756575638103</v>
      </c>
      <c r="C22" s="92">
        <v>658.57327982425011</v>
      </c>
      <c r="D22" s="92">
        <v>659.39936669046381</v>
      </c>
      <c r="E22" s="92">
        <v>660.02127970660013</v>
      </c>
      <c r="F22" s="92">
        <v>660.98026362868256</v>
      </c>
      <c r="G22" s="92">
        <v>662.05327954149993</v>
      </c>
      <c r="H22" s="92">
        <v>665.81861256890011</v>
      </c>
      <c r="I22" s="92">
        <v>669.15034563153006</v>
      </c>
      <c r="J22" s="92">
        <v>674.97448915831842</v>
      </c>
      <c r="K22" s="92">
        <v>682.69167786463015</v>
      </c>
      <c r="L22" s="92">
        <v>701.05060970630007</v>
      </c>
      <c r="M22" s="92">
        <v>719.46180821039013</v>
      </c>
      <c r="N22" s="92" t="s">
        <v>55</v>
      </c>
      <c r="O22" s="92" t="s">
        <v>55</v>
      </c>
      <c r="P22" s="165">
        <v>0</v>
      </c>
      <c r="Q22" s="165" t="s">
        <v>55</v>
      </c>
      <c r="R22" s="92" t="s">
        <v>55</v>
      </c>
      <c r="S22" s="165">
        <v>0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65">
        <v>0</v>
      </c>
      <c r="Z22" s="165">
        <v>0</v>
      </c>
      <c r="AA22" s="165">
        <v>0</v>
      </c>
      <c r="AB22" s="165">
        <v>0</v>
      </c>
      <c r="AC22" s="165">
        <v>0</v>
      </c>
      <c r="AD22" s="165">
        <v>0</v>
      </c>
      <c r="AE22" s="165">
        <v>0</v>
      </c>
      <c r="AF22" s="165">
        <v>0</v>
      </c>
      <c r="AG22" s="165">
        <v>0</v>
      </c>
      <c r="AH22" s="165">
        <v>0</v>
      </c>
      <c r="AI22" s="165">
        <v>0</v>
      </c>
      <c r="AJ22" s="165">
        <v>0</v>
      </c>
      <c r="AK22" s="165">
        <v>0</v>
      </c>
      <c r="AL22" s="165">
        <v>0</v>
      </c>
      <c r="AM22" s="165">
        <v>0</v>
      </c>
      <c r="AN22" s="165">
        <v>0</v>
      </c>
      <c r="AO22" s="165">
        <v>0</v>
      </c>
      <c r="AP22" s="165">
        <v>0</v>
      </c>
      <c r="AQ22" s="165">
        <v>0</v>
      </c>
      <c r="AR22" s="165">
        <v>0</v>
      </c>
      <c r="AS22" s="165">
        <v>0</v>
      </c>
      <c r="AT22" s="165">
        <v>0</v>
      </c>
      <c r="AU22" s="165">
        <v>0</v>
      </c>
      <c r="AV22" s="165">
        <v>0</v>
      </c>
      <c r="AW22" s="165">
        <v>0</v>
      </c>
      <c r="AX22" s="165">
        <v>0</v>
      </c>
      <c r="AY22" s="165">
        <v>0</v>
      </c>
      <c r="AZ22" s="165">
        <v>0</v>
      </c>
      <c r="BA22" s="165">
        <v>0</v>
      </c>
      <c r="BB22" s="165">
        <v>0</v>
      </c>
      <c r="BC22" s="165">
        <v>0</v>
      </c>
      <c r="BD22" s="165">
        <v>0</v>
      </c>
      <c r="BE22" s="165">
        <v>0</v>
      </c>
      <c r="BF22" s="165">
        <v>0</v>
      </c>
      <c r="BG22" s="165">
        <v>0</v>
      </c>
      <c r="BH22" s="165">
        <v>0</v>
      </c>
      <c r="BI22" s="165">
        <v>0</v>
      </c>
      <c r="BJ22" s="165">
        <v>0</v>
      </c>
      <c r="BK22" s="165">
        <v>0</v>
      </c>
      <c r="BL22" s="165">
        <v>0</v>
      </c>
      <c r="BM22" s="165">
        <v>0</v>
      </c>
      <c r="BN22" s="165">
        <v>0</v>
      </c>
      <c r="BO22" s="165">
        <v>0</v>
      </c>
      <c r="BP22" s="165">
        <v>0</v>
      </c>
      <c r="BQ22" s="165">
        <v>0</v>
      </c>
      <c r="BR22" s="165">
        <v>0</v>
      </c>
      <c r="BS22" s="165">
        <v>0</v>
      </c>
      <c r="BT22" s="165">
        <v>0</v>
      </c>
      <c r="BU22" s="165">
        <v>0</v>
      </c>
      <c r="BV22" s="165">
        <v>0</v>
      </c>
      <c r="BW22" s="165">
        <v>0</v>
      </c>
      <c r="BX22" s="165">
        <v>0</v>
      </c>
      <c r="BY22" s="165">
        <v>0</v>
      </c>
      <c r="BZ22" s="165">
        <v>0</v>
      </c>
      <c r="CA22" s="165">
        <v>0</v>
      </c>
      <c r="CB22" s="165">
        <v>0</v>
      </c>
      <c r="CC22" s="165">
        <v>0</v>
      </c>
      <c r="CD22" s="165">
        <v>0</v>
      </c>
      <c r="CE22" s="165">
        <v>0</v>
      </c>
      <c r="CF22" s="165">
        <v>0</v>
      </c>
      <c r="CG22" s="165">
        <v>0</v>
      </c>
      <c r="CH22" s="165">
        <v>0</v>
      </c>
      <c r="CI22" s="165">
        <v>0</v>
      </c>
      <c r="CJ22" s="165">
        <v>0</v>
      </c>
      <c r="CK22" s="165">
        <v>0</v>
      </c>
      <c r="CL22" s="165">
        <v>0</v>
      </c>
      <c r="CM22" s="165">
        <v>0</v>
      </c>
      <c r="CN22" s="165">
        <v>0</v>
      </c>
      <c r="CO22" s="165">
        <v>0</v>
      </c>
      <c r="CP22" s="165">
        <v>0</v>
      </c>
      <c r="CQ22" s="165">
        <v>0</v>
      </c>
      <c r="CR22" s="165">
        <v>0</v>
      </c>
      <c r="CS22" s="165">
        <v>0</v>
      </c>
      <c r="CT22" s="165">
        <v>0</v>
      </c>
      <c r="CU22" s="165">
        <v>0</v>
      </c>
      <c r="CV22" s="165">
        <v>0</v>
      </c>
      <c r="CW22" s="165">
        <v>0</v>
      </c>
      <c r="CX22" s="165"/>
      <c r="CY22" s="165">
        <v>0</v>
      </c>
      <c r="CZ22" s="165">
        <v>0</v>
      </c>
      <c r="DA22" s="165">
        <v>0</v>
      </c>
      <c r="DB22" s="165">
        <v>0</v>
      </c>
      <c r="DC22" s="165">
        <v>0</v>
      </c>
      <c r="DD22" s="196">
        <v>0</v>
      </c>
      <c r="DE22" s="196">
        <v>0</v>
      </c>
      <c r="DF22" s="196">
        <v>0</v>
      </c>
      <c r="DG22" s="196">
        <v>0</v>
      </c>
      <c r="DH22" s="196">
        <v>0</v>
      </c>
      <c r="DI22" s="196">
        <v>0</v>
      </c>
      <c r="DJ22" s="196">
        <v>0</v>
      </c>
      <c r="DK22" s="196">
        <v>0</v>
      </c>
      <c r="DL22" s="196">
        <v>0</v>
      </c>
      <c r="DM22" s="196">
        <v>0</v>
      </c>
      <c r="DN22" s="196">
        <v>0</v>
      </c>
      <c r="DO22" s="196">
        <v>0</v>
      </c>
      <c r="DP22" s="196">
        <v>0</v>
      </c>
      <c r="DQ22" s="196">
        <v>0</v>
      </c>
      <c r="DR22" s="196">
        <v>0</v>
      </c>
      <c r="DS22" s="196">
        <v>0</v>
      </c>
      <c r="DT22" s="196">
        <v>0</v>
      </c>
      <c r="DU22" s="196">
        <v>0</v>
      </c>
      <c r="DV22" s="196">
        <v>0</v>
      </c>
      <c r="DW22" s="196">
        <v>0</v>
      </c>
      <c r="DX22" s="196">
        <v>0</v>
      </c>
      <c r="DY22" s="196">
        <v>0</v>
      </c>
      <c r="DZ22" s="196">
        <v>0</v>
      </c>
      <c r="EA22" s="196">
        <v>0</v>
      </c>
      <c r="EB22" s="196">
        <v>0</v>
      </c>
      <c r="EC22" s="196">
        <v>0</v>
      </c>
      <c r="ED22" s="196">
        <v>0</v>
      </c>
      <c r="EE22" s="196">
        <v>0</v>
      </c>
      <c r="EF22" s="196">
        <v>0</v>
      </c>
      <c r="EG22" s="196">
        <v>0</v>
      </c>
      <c r="EH22" s="196">
        <v>0</v>
      </c>
      <c r="EI22" s="196">
        <v>0</v>
      </c>
      <c r="EJ22" s="196">
        <v>0</v>
      </c>
      <c r="EK22" s="196">
        <v>0</v>
      </c>
      <c r="EL22" s="196">
        <v>0</v>
      </c>
      <c r="EM22" s="196">
        <v>0</v>
      </c>
      <c r="EN22" s="196">
        <v>0</v>
      </c>
      <c r="EO22" s="196">
        <v>0</v>
      </c>
      <c r="EP22" s="196">
        <v>0</v>
      </c>
      <c r="EQ22" s="196">
        <v>0</v>
      </c>
      <c r="ER22" s="196">
        <v>0</v>
      </c>
      <c r="ES22" s="196">
        <v>0</v>
      </c>
      <c r="ET22" s="196">
        <v>0</v>
      </c>
      <c r="EU22" s="196">
        <v>0</v>
      </c>
      <c r="EV22" s="196">
        <v>0</v>
      </c>
      <c r="EW22" s="196">
        <v>0</v>
      </c>
      <c r="EX22" s="187">
        <v>0</v>
      </c>
      <c r="EY22" s="187">
        <v>0</v>
      </c>
      <c r="EZ22" s="196">
        <v>0</v>
      </c>
      <c r="FA22" s="196">
        <v>0</v>
      </c>
      <c r="FB22" s="196">
        <v>0</v>
      </c>
      <c r="FC22" s="196">
        <v>0</v>
      </c>
      <c r="FD22" s="196">
        <v>0</v>
      </c>
    </row>
    <row r="23" spans="1:160" ht="18" x14ac:dyDescent="0.25">
      <c r="A23" s="42" t="s">
        <v>141</v>
      </c>
      <c r="B23" s="165">
        <v>0</v>
      </c>
      <c r="C23" s="165">
        <v>0</v>
      </c>
      <c r="D23" s="165">
        <v>0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165">
        <v>0</v>
      </c>
      <c r="V23" s="165">
        <v>0</v>
      </c>
      <c r="W23" s="165">
        <v>0</v>
      </c>
      <c r="X23" s="165">
        <v>0</v>
      </c>
      <c r="Y23" s="165">
        <v>0</v>
      </c>
      <c r="Z23" s="165">
        <v>0</v>
      </c>
      <c r="AA23" s="165">
        <v>0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5">
        <v>0</v>
      </c>
      <c r="AH23" s="165">
        <v>0</v>
      </c>
      <c r="AI23" s="165">
        <v>0</v>
      </c>
      <c r="AJ23" s="165">
        <v>0</v>
      </c>
      <c r="AK23" s="165">
        <v>0</v>
      </c>
      <c r="AL23" s="165">
        <v>0</v>
      </c>
      <c r="AM23" s="165">
        <v>0</v>
      </c>
      <c r="AN23" s="165">
        <v>0</v>
      </c>
      <c r="AO23" s="165">
        <v>0</v>
      </c>
      <c r="AP23" s="165">
        <v>0</v>
      </c>
      <c r="AQ23" s="165">
        <v>0</v>
      </c>
      <c r="AR23" s="165">
        <v>0</v>
      </c>
      <c r="AS23" s="165">
        <v>0</v>
      </c>
      <c r="AT23" s="165">
        <v>0</v>
      </c>
      <c r="AU23" s="165">
        <v>0</v>
      </c>
      <c r="AV23" s="165">
        <v>0</v>
      </c>
      <c r="AW23" s="165">
        <v>0</v>
      </c>
      <c r="AX23" s="165">
        <v>0</v>
      </c>
      <c r="AY23" s="165">
        <v>0</v>
      </c>
      <c r="AZ23" s="165">
        <v>0</v>
      </c>
      <c r="BA23" s="165">
        <v>0</v>
      </c>
      <c r="BB23" s="165">
        <v>0</v>
      </c>
      <c r="BC23" s="165">
        <v>0</v>
      </c>
      <c r="BD23" s="165">
        <v>0</v>
      </c>
      <c r="BE23" s="165">
        <v>0</v>
      </c>
      <c r="BF23" s="165">
        <v>0</v>
      </c>
      <c r="BG23" s="165">
        <v>0</v>
      </c>
      <c r="BH23" s="165">
        <v>0</v>
      </c>
      <c r="BI23" s="165">
        <v>0</v>
      </c>
      <c r="BJ23" s="165">
        <v>0</v>
      </c>
      <c r="BK23" s="165">
        <v>0</v>
      </c>
      <c r="BL23" s="165">
        <v>0</v>
      </c>
      <c r="BM23" s="165">
        <v>0</v>
      </c>
      <c r="BN23" s="165">
        <v>0</v>
      </c>
      <c r="BO23" s="165">
        <v>0</v>
      </c>
      <c r="BP23" s="165">
        <v>0</v>
      </c>
      <c r="BQ23" s="165">
        <v>0</v>
      </c>
      <c r="BR23" s="165">
        <v>0</v>
      </c>
      <c r="BS23" s="165">
        <v>0</v>
      </c>
      <c r="BT23" s="165">
        <v>0</v>
      </c>
      <c r="BU23" s="165">
        <v>0</v>
      </c>
      <c r="BV23" s="165">
        <v>0</v>
      </c>
      <c r="BW23" s="165">
        <v>0</v>
      </c>
      <c r="BX23" s="165">
        <v>0</v>
      </c>
      <c r="BY23" s="165">
        <v>0</v>
      </c>
      <c r="BZ23" s="165">
        <v>0</v>
      </c>
      <c r="CA23" s="165">
        <v>0</v>
      </c>
      <c r="CB23" s="165">
        <v>0</v>
      </c>
      <c r="CC23" s="165">
        <v>0</v>
      </c>
      <c r="CD23" s="165">
        <v>0</v>
      </c>
      <c r="CE23" s="165">
        <v>0</v>
      </c>
      <c r="CF23" s="165">
        <v>0</v>
      </c>
      <c r="CG23" s="165">
        <v>0</v>
      </c>
      <c r="CH23" s="165">
        <v>0</v>
      </c>
      <c r="CI23" s="165">
        <v>0</v>
      </c>
      <c r="CJ23" s="165">
        <v>0</v>
      </c>
      <c r="CK23" s="165">
        <v>0</v>
      </c>
      <c r="CL23" s="165">
        <v>0</v>
      </c>
      <c r="CM23" s="165">
        <v>0</v>
      </c>
      <c r="CN23" s="165">
        <v>0</v>
      </c>
      <c r="CO23" s="165">
        <v>0</v>
      </c>
      <c r="CP23" s="165">
        <v>0</v>
      </c>
      <c r="CQ23" s="165">
        <v>0</v>
      </c>
      <c r="CR23" s="165">
        <v>0</v>
      </c>
      <c r="CS23" s="165">
        <v>0</v>
      </c>
      <c r="CT23" s="165">
        <v>0</v>
      </c>
      <c r="CU23" s="165">
        <v>0</v>
      </c>
      <c r="CV23" s="165">
        <v>0</v>
      </c>
      <c r="CW23" s="165">
        <v>0</v>
      </c>
      <c r="CX23" s="165"/>
      <c r="CY23" s="165">
        <v>0</v>
      </c>
      <c r="CZ23" s="165">
        <v>0</v>
      </c>
      <c r="DA23" s="165">
        <v>0</v>
      </c>
      <c r="DB23" s="165">
        <v>0</v>
      </c>
      <c r="DC23" s="165">
        <v>0</v>
      </c>
      <c r="DD23" s="196">
        <v>0</v>
      </c>
      <c r="DE23" s="196">
        <v>0</v>
      </c>
      <c r="DF23" s="196">
        <v>0</v>
      </c>
      <c r="DG23" s="196">
        <v>0</v>
      </c>
      <c r="DH23" s="196">
        <v>0</v>
      </c>
      <c r="DI23" s="196">
        <v>0</v>
      </c>
      <c r="DJ23" s="196">
        <v>0</v>
      </c>
      <c r="DK23" s="196">
        <v>0</v>
      </c>
      <c r="DL23" s="196">
        <v>0</v>
      </c>
      <c r="DM23" s="196">
        <v>0</v>
      </c>
      <c r="DN23" s="196">
        <v>0</v>
      </c>
      <c r="DO23" s="196">
        <v>0</v>
      </c>
      <c r="DP23" s="196">
        <v>0</v>
      </c>
      <c r="DQ23" s="196">
        <v>0</v>
      </c>
      <c r="DR23" s="196">
        <v>0</v>
      </c>
      <c r="DS23" s="196">
        <v>0</v>
      </c>
      <c r="DT23" s="196">
        <v>0</v>
      </c>
      <c r="DU23" s="196">
        <v>0</v>
      </c>
      <c r="DV23" s="196">
        <v>0</v>
      </c>
      <c r="DW23" s="196">
        <v>0</v>
      </c>
      <c r="DX23" s="196">
        <v>0</v>
      </c>
      <c r="DY23" s="196">
        <v>0</v>
      </c>
      <c r="DZ23" s="196">
        <v>0</v>
      </c>
      <c r="EA23" s="196">
        <v>0</v>
      </c>
      <c r="EB23" s="196">
        <v>0</v>
      </c>
      <c r="EC23" s="196">
        <v>0</v>
      </c>
      <c r="ED23" s="196">
        <v>0</v>
      </c>
      <c r="EE23" s="196">
        <v>0</v>
      </c>
      <c r="EF23" s="196">
        <v>0</v>
      </c>
      <c r="EG23" s="196">
        <v>0</v>
      </c>
      <c r="EH23" s="196">
        <v>0</v>
      </c>
      <c r="EI23" s="196">
        <v>0</v>
      </c>
      <c r="EJ23" s="196">
        <v>0</v>
      </c>
      <c r="EK23" s="196">
        <v>0</v>
      </c>
      <c r="EL23" s="196">
        <v>0</v>
      </c>
      <c r="EM23" s="196">
        <v>0</v>
      </c>
      <c r="EN23" s="196">
        <v>0</v>
      </c>
      <c r="EO23" s="196">
        <v>0</v>
      </c>
      <c r="EP23" s="196">
        <v>0</v>
      </c>
      <c r="EQ23" s="196">
        <v>0</v>
      </c>
      <c r="ER23" s="196">
        <v>0</v>
      </c>
      <c r="ES23" s="196">
        <v>0</v>
      </c>
      <c r="ET23" s="196">
        <v>0</v>
      </c>
      <c r="EU23" s="196">
        <v>0</v>
      </c>
      <c r="EV23" s="196">
        <v>0</v>
      </c>
      <c r="EW23" s="196">
        <v>0</v>
      </c>
      <c r="EX23" s="187">
        <v>0</v>
      </c>
      <c r="EY23" s="187">
        <v>0</v>
      </c>
      <c r="EZ23" s="196">
        <v>0</v>
      </c>
      <c r="FA23" s="196">
        <v>0</v>
      </c>
      <c r="FB23" s="196">
        <v>0</v>
      </c>
      <c r="FC23" s="196">
        <v>0</v>
      </c>
      <c r="FD23" s="196">
        <v>0</v>
      </c>
    </row>
    <row r="24" spans="1:160" ht="18" x14ac:dyDescent="0.25">
      <c r="A24" s="42" t="s">
        <v>142</v>
      </c>
      <c r="B24" s="165">
        <v>0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  <c r="Q24" s="165">
        <v>0</v>
      </c>
      <c r="R24" s="165">
        <v>0</v>
      </c>
      <c r="S24" s="165">
        <v>0</v>
      </c>
      <c r="T24" s="165">
        <v>0</v>
      </c>
      <c r="U24" s="165">
        <v>0</v>
      </c>
      <c r="V24" s="165">
        <v>0</v>
      </c>
      <c r="W24" s="165">
        <v>0</v>
      </c>
      <c r="X24" s="165">
        <v>0</v>
      </c>
      <c r="Y24" s="165">
        <v>0</v>
      </c>
      <c r="Z24" s="165">
        <v>0</v>
      </c>
      <c r="AA24" s="165">
        <v>0</v>
      </c>
      <c r="AB24" s="165">
        <v>0</v>
      </c>
      <c r="AC24" s="165">
        <v>0</v>
      </c>
      <c r="AD24" s="165">
        <v>0</v>
      </c>
      <c r="AE24" s="165">
        <v>0</v>
      </c>
      <c r="AF24" s="165">
        <v>0</v>
      </c>
      <c r="AG24" s="165">
        <v>0</v>
      </c>
      <c r="AH24" s="165">
        <v>0</v>
      </c>
      <c r="AI24" s="165">
        <v>0</v>
      </c>
      <c r="AJ24" s="165">
        <v>0</v>
      </c>
      <c r="AK24" s="165">
        <v>0</v>
      </c>
      <c r="AL24" s="165">
        <v>0</v>
      </c>
      <c r="AM24" s="165">
        <v>0</v>
      </c>
      <c r="AN24" s="165">
        <v>0</v>
      </c>
      <c r="AO24" s="165">
        <v>0</v>
      </c>
      <c r="AP24" s="165">
        <v>0</v>
      </c>
      <c r="AQ24" s="165">
        <v>0</v>
      </c>
      <c r="AR24" s="165">
        <v>0</v>
      </c>
      <c r="AS24" s="165">
        <v>0</v>
      </c>
      <c r="AT24" s="165">
        <v>0</v>
      </c>
      <c r="AU24" s="165">
        <v>0</v>
      </c>
      <c r="AV24" s="165">
        <v>0</v>
      </c>
      <c r="AW24" s="165">
        <v>0</v>
      </c>
      <c r="AX24" s="165">
        <v>0</v>
      </c>
      <c r="AY24" s="165">
        <v>0</v>
      </c>
      <c r="AZ24" s="165">
        <v>0</v>
      </c>
      <c r="BA24" s="165">
        <v>0</v>
      </c>
      <c r="BB24" s="165">
        <v>0</v>
      </c>
      <c r="BC24" s="165">
        <v>0</v>
      </c>
      <c r="BD24" s="165">
        <v>0</v>
      </c>
      <c r="BE24" s="165">
        <v>0</v>
      </c>
      <c r="BF24" s="165">
        <v>0</v>
      </c>
      <c r="BG24" s="165">
        <v>0</v>
      </c>
      <c r="BH24" s="165">
        <v>0</v>
      </c>
      <c r="BI24" s="165">
        <v>0</v>
      </c>
      <c r="BJ24" s="165">
        <v>0</v>
      </c>
      <c r="BK24" s="165">
        <v>0</v>
      </c>
      <c r="BL24" s="165">
        <v>0</v>
      </c>
      <c r="BM24" s="165">
        <v>0</v>
      </c>
      <c r="BN24" s="165">
        <v>0</v>
      </c>
      <c r="BO24" s="165">
        <v>0</v>
      </c>
      <c r="BP24" s="165">
        <v>0</v>
      </c>
      <c r="BQ24" s="165">
        <v>0</v>
      </c>
      <c r="BR24" s="165">
        <v>0</v>
      </c>
      <c r="BS24" s="165">
        <v>0</v>
      </c>
      <c r="BT24" s="165">
        <v>0</v>
      </c>
      <c r="BU24" s="165">
        <v>0</v>
      </c>
      <c r="BV24" s="165">
        <v>0</v>
      </c>
      <c r="BW24" s="165">
        <v>0</v>
      </c>
      <c r="BX24" s="165">
        <v>0</v>
      </c>
      <c r="BY24" s="165">
        <v>0</v>
      </c>
      <c r="BZ24" s="165">
        <v>0</v>
      </c>
      <c r="CA24" s="165">
        <v>0</v>
      </c>
      <c r="CB24" s="165">
        <v>0</v>
      </c>
      <c r="CC24" s="165">
        <v>0</v>
      </c>
      <c r="CD24" s="165">
        <v>0</v>
      </c>
      <c r="CE24" s="165">
        <v>0</v>
      </c>
      <c r="CF24" s="165">
        <v>0</v>
      </c>
      <c r="CG24" s="165">
        <v>0</v>
      </c>
      <c r="CH24" s="165">
        <v>0</v>
      </c>
      <c r="CI24" s="165">
        <v>0</v>
      </c>
      <c r="CJ24" s="165">
        <v>0</v>
      </c>
      <c r="CK24" s="165">
        <v>0</v>
      </c>
      <c r="CL24" s="165">
        <v>0</v>
      </c>
      <c r="CM24" s="165">
        <v>0</v>
      </c>
      <c r="CN24" s="165">
        <v>0</v>
      </c>
      <c r="CO24" s="165">
        <v>0</v>
      </c>
      <c r="CP24" s="165">
        <v>0</v>
      </c>
      <c r="CQ24" s="165">
        <v>0</v>
      </c>
      <c r="CR24" s="165">
        <v>0</v>
      </c>
      <c r="CS24" s="165">
        <v>0</v>
      </c>
      <c r="CT24" s="165">
        <v>0</v>
      </c>
      <c r="CU24" s="165">
        <v>0</v>
      </c>
      <c r="CV24" s="165">
        <v>0</v>
      </c>
      <c r="CW24" s="165">
        <v>0</v>
      </c>
      <c r="CX24" s="165"/>
      <c r="CY24" s="165">
        <v>0</v>
      </c>
      <c r="CZ24" s="165">
        <v>0</v>
      </c>
      <c r="DA24" s="165">
        <v>0</v>
      </c>
      <c r="DB24" s="165">
        <v>0</v>
      </c>
      <c r="DC24" s="165">
        <v>0</v>
      </c>
      <c r="DD24" s="196">
        <v>0</v>
      </c>
      <c r="DE24" s="196">
        <v>0</v>
      </c>
      <c r="DF24" s="196">
        <v>0</v>
      </c>
      <c r="DG24" s="196">
        <v>0</v>
      </c>
      <c r="DH24" s="196">
        <v>0</v>
      </c>
      <c r="DI24" s="196">
        <v>0</v>
      </c>
      <c r="DJ24" s="196">
        <v>0</v>
      </c>
      <c r="DK24" s="196">
        <v>0</v>
      </c>
      <c r="DL24" s="196">
        <v>0</v>
      </c>
      <c r="DM24" s="196">
        <v>0</v>
      </c>
      <c r="DN24" s="196">
        <v>0</v>
      </c>
      <c r="DO24" s="196">
        <v>0</v>
      </c>
      <c r="DP24" s="196">
        <v>0</v>
      </c>
      <c r="DQ24" s="196">
        <v>0</v>
      </c>
      <c r="DR24" s="196">
        <v>0</v>
      </c>
      <c r="DS24" s="196">
        <v>0</v>
      </c>
      <c r="DT24" s="196">
        <v>0</v>
      </c>
      <c r="DU24" s="196">
        <v>0</v>
      </c>
      <c r="DV24" s="196">
        <v>0</v>
      </c>
      <c r="DW24" s="196">
        <v>0</v>
      </c>
      <c r="DX24" s="196">
        <v>0</v>
      </c>
      <c r="DY24" s="196">
        <v>0</v>
      </c>
      <c r="DZ24" s="196">
        <v>0</v>
      </c>
      <c r="EA24" s="196">
        <v>0</v>
      </c>
      <c r="EB24" s="196">
        <v>0</v>
      </c>
      <c r="EC24" s="196">
        <v>0</v>
      </c>
      <c r="ED24" s="196">
        <v>0</v>
      </c>
      <c r="EE24" s="196">
        <v>0</v>
      </c>
      <c r="EF24" s="196">
        <v>0</v>
      </c>
      <c r="EG24" s="196">
        <v>0</v>
      </c>
      <c r="EH24" s="196">
        <v>0</v>
      </c>
      <c r="EI24" s="196">
        <v>0</v>
      </c>
      <c r="EJ24" s="196">
        <v>0</v>
      </c>
      <c r="EK24" s="196">
        <v>0</v>
      </c>
      <c r="EL24" s="196">
        <v>0</v>
      </c>
      <c r="EM24" s="196">
        <v>0</v>
      </c>
      <c r="EN24" s="196">
        <v>0</v>
      </c>
      <c r="EO24" s="196">
        <v>0</v>
      </c>
      <c r="EP24" s="196">
        <v>0</v>
      </c>
      <c r="EQ24" s="196">
        <v>0</v>
      </c>
      <c r="ER24" s="196">
        <v>0</v>
      </c>
      <c r="ES24" s="196">
        <v>0</v>
      </c>
      <c r="ET24" s="196">
        <v>0</v>
      </c>
      <c r="EU24" s="196">
        <v>0</v>
      </c>
      <c r="EV24" s="196">
        <v>0</v>
      </c>
      <c r="EW24" s="196">
        <v>0</v>
      </c>
      <c r="EX24" s="187">
        <v>0</v>
      </c>
      <c r="EY24" s="187">
        <v>0</v>
      </c>
      <c r="EZ24" s="196">
        <v>0</v>
      </c>
      <c r="FA24" s="196">
        <v>0</v>
      </c>
      <c r="FB24" s="196">
        <v>0</v>
      </c>
      <c r="FC24" s="196">
        <v>0</v>
      </c>
      <c r="FD24" s="196">
        <v>0</v>
      </c>
    </row>
    <row r="25" spans="1:160" x14ac:dyDescent="0.25">
      <c r="A25" s="42" t="s">
        <v>151</v>
      </c>
      <c r="B25" s="92">
        <v>1233.7040104549449</v>
      </c>
      <c r="C25" s="92">
        <v>1248.3576799562868</v>
      </c>
      <c r="D25" s="92">
        <v>1263.5526957243542</v>
      </c>
      <c r="E25" s="92">
        <v>1279.5413273496245</v>
      </c>
      <c r="F25" s="92">
        <v>1281.1181155153674</v>
      </c>
      <c r="G25" s="92">
        <v>1284.6545611295285</v>
      </c>
      <c r="H25" s="92">
        <v>1286.3943481281481</v>
      </c>
      <c r="I25" s="92">
        <v>1303.5246931896002</v>
      </c>
      <c r="J25" s="92">
        <v>1267.2123506122134</v>
      </c>
      <c r="K25" s="92">
        <v>1299.4582413889484</v>
      </c>
      <c r="L25" s="92">
        <v>1330.4132180639765</v>
      </c>
      <c r="M25" s="92">
        <v>1348.3002688251913</v>
      </c>
      <c r="N25" s="92">
        <v>1364.6330758881359</v>
      </c>
      <c r="O25" s="92">
        <v>1399.1017419550535</v>
      </c>
      <c r="P25" s="92">
        <v>1399.5864333370505</v>
      </c>
      <c r="Q25" s="92">
        <v>1339.8429346359121</v>
      </c>
      <c r="R25" s="92">
        <v>1367.0414246832777</v>
      </c>
      <c r="S25" s="92">
        <v>1338.8683054948801</v>
      </c>
      <c r="T25" s="166">
        <v>1395.6734778244929</v>
      </c>
      <c r="U25" s="166">
        <v>1410.9763640196245</v>
      </c>
      <c r="V25" s="166">
        <v>1409.9562287991603</v>
      </c>
      <c r="W25" s="92">
        <v>1425.4470931706401</v>
      </c>
      <c r="X25" s="92">
        <v>1429.4998523590803</v>
      </c>
      <c r="Y25" s="92">
        <v>1496.0202519458401</v>
      </c>
      <c r="Z25" s="92">
        <v>1553.6852015326476</v>
      </c>
      <c r="AA25" s="92">
        <v>1477.9219527348</v>
      </c>
      <c r="AB25" s="92">
        <v>1463.6211436587557</v>
      </c>
      <c r="AC25" s="92">
        <v>1443.1022093771999</v>
      </c>
      <c r="AD25" s="92">
        <v>1449.2155205572562</v>
      </c>
      <c r="AE25" s="92">
        <v>1454.2617261134255</v>
      </c>
      <c r="AF25" s="92">
        <v>1454.2617261134255</v>
      </c>
      <c r="AG25" s="92">
        <v>1456.6893108126799</v>
      </c>
      <c r="AH25" s="92">
        <v>1473.8907025088479</v>
      </c>
      <c r="AI25" s="92">
        <v>1466.154204586448</v>
      </c>
      <c r="AJ25" s="92">
        <v>1473.8975126179162</v>
      </c>
      <c r="AK25" s="92">
        <v>1473.8975126179162</v>
      </c>
      <c r="AL25" s="92">
        <v>1478.7943282002054</v>
      </c>
      <c r="AM25" s="92">
        <v>1463.6211436587557</v>
      </c>
      <c r="AN25" s="92">
        <v>1485.3396344463201</v>
      </c>
      <c r="AO25" s="92">
        <v>1458.3860707737101</v>
      </c>
      <c r="AP25" s="92">
        <v>1486.3690093933521</v>
      </c>
      <c r="AQ25" s="92">
        <v>1483.5604788969074</v>
      </c>
      <c r="AR25" s="92">
        <v>1482.806500746744</v>
      </c>
      <c r="AS25" s="92">
        <v>1468.4934799484201</v>
      </c>
      <c r="AT25" s="167">
        <v>1446.1406909145455</v>
      </c>
      <c r="AU25" s="92">
        <v>1429.3236128507931</v>
      </c>
      <c r="AV25" s="92">
        <v>1411.7186046243582</v>
      </c>
      <c r="AW25" s="92">
        <v>1403.2911035654809</v>
      </c>
      <c r="AX25" s="92">
        <v>1372.6737849472202</v>
      </c>
      <c r="AY25" s="92">
        <v>1363.0076854540441</v>
      </c>
      <c r="AZ25" s="92">
        <v>1338.6097410242483</v>
      </c>
      <c r="BA25" s="92">
        <v>1335.3489387932493</v>
      </c>
      <c r="BB25" s="92">
        <v>1358.1294717236412</v>
      </c>
      <c r="BC25" s="92">
        <v>1362.3494515427371</v>
      </c>
      <c r="BD25" s="92">
        <v>1361.6549753455281</v>
      </c>
      <c r="BE25" s="92">
        <v>1370.4304966000311</v>
      </c>
      <c r="BF25" s="92">
        <v>1364.6277074173677</v>
      </c>
      <c r="BG25" s="92">
        <v>1367.4820459572597</v>
      </c>
      <c r="BH25" s="92">
        <v>1357.1255866645322</v>
      </c>
      <c r="BI25" s="92">
        <v>1374.0373492082481</v>
      </c>
      <c r="BJ25" s="92">
        <v>1377.198585075304</v>
      </c>
      <c r="BK25" s="92">
        <v>1394.5496793906439</v>
      </c>
      <c r="BL25" s="92">
        <v>1400.4672672817799</v>
      </c>
      <c r="BM25" s="92">
        <v>1419.8023430340381</v>
      </c>
      <c r="BN25" s="92">
        <v>1426.8512730036996</v>
      </c>
      <c r="BO25" s="92">
        <v>1427.203048446215</v>
      </c>
      <c r="BP25" s="92">
        <v>1414.3792558034986</v>
      </c>
      <c r="BQ25" s="92">
        <v>1428.1797728179749</v>
      </c>
      <c r="BR25" s="92">
        <v>1434.7834352122977</v>
      </c>
      <c r="BS25" s="92">
        <v>1421.1994826031614</v>
      </c>
      <c r="BT25" s="92">
        <v>1409.4458935677831</v>
      </c>
      <c r="BU25" s="92">
        <v>1394.4941168286057</v>
      </c>
      <c r="BV25" s="92">
        <v>1413.7409747979086</v>
      </c>
      <c r="BW25" s="92">
        <v>1418.2035347640037</v>
      </c>
      <c r="BX25" s="92">
        <v>1354.9895282782165</v>
      </c>
      <c r="BY25" s="92">
        <v>1449.9182300070458</v>
      </c>
      <c r="BZ25" s="92">
        <v>1465.5550961455137</v>
      </c>
      <c r="CA25" s="92">
        <v>1483.6569943968761</v>
      </c>
      <c r="CB25" s="92">
        <v>1507.9033860790082</v>
      </c>
      <c r="CC25" s="92">
        <v>1524.4772678127231</v>
      </c>
      <c r="CD25" s="92">
        <v>1518.9170196043158</v>
      </c>
      <c r="CE25" s="92">
        <v>1522.1006125394151</v>
      </c>
      <c r="CF25" s="92">
        <v>1533.614597775706</v>
      </c>
      <c r="CG25" s="92">
        <v>1560.1471797660943</v>
      </c>
      <c r="CH25" s="92">
        <v>1560.1471797660943</v>
      </c>
      <c r="CI25" s="92">
        <v>1579.2459736812204</v>
      </c>
      <c r="CJ25" s="92">
        <v>1582.4755667920319</v>
      </c>
      <c r="CK25" s="92">
        <v>1583.2228700471255</v>
      </c>
      <c r="CL25" s="92">
        <v>1555.038642228398</v>
      </c>
      <c r="CM25" s="92">
        <v>1544.7974308792341</v>
      </c>
      <c r="CN25" s="92">
        <v>1536.5732258995456</v>
      </c>
      <c r="CO25" s="33">
        <v>1528.8278772216302</v>
      </c>
      <c r="CP25" s="33">
        <v>1537.180379086582</v>
      </c>
      <c r="CQ25" s="33">
        <v>1532.3797786397008</v>
      </c>
      <c r="CR25" s="33">
        <v>1530.4471571052427</v>
      </c>
      <c r="CS25" s="33">
        <v>1535.9298990095799</v>
      </c>
      <c r="CT25" s="33">
        <v>1550.7601959789861</v>
      </c>
      <c r="CU25" s="33">
        <v>1554.5651904866561</v>
      </c>
      <c r="CV25" s="92">
        <v>1560.1555771012415</v>
      </c>
      <c r="CW25" s="92">
        <v>1560.5136457854189</v>
      </c>
      <c r="CX25" s="92">
        <v>1559.1414402768262</v>
      </c>
      <c r="CY25" s="92">
        <v>1566.97536456177</v>
      </c>
      <c r="CZ25" s="92">
        <v>1568.5904794964845</v>
      </c>
      <c r="DA25" s="92">
        <v>1563.7412136389455</v>
      </c>
      <c r="DB25" s="92">
        <v>1563.829948845266</v>
      </c>
      <c r="DC25" s="92">
        <v>1571.7538494743339</v>
      </c>
      <c r="DD25" s="195">
        <v>1581.4627577313486</v>
      </c>
      <c r="DE25" s="195">
        <v>1590.5801984254051</v>
      </c>
      <c r="DF25" s="195">
        <v>1597.4712561956101</v>
      </c>
      <c r="DG25" s="195">
        <v>1589.3153247535151</v>
      </c>
      <c r="DH25" s="195">
        <v>1599.7207254867753</v>
      </c>
      <c r="DI25" s="195">
        <v>1593.0633042878005</v>
      </c>
      <c r="DJ25" s="195">
        <v>1596.4090215252018</v>
      </c>
      <c r="DK25" s="195">
        <v>1620.2398989009855</v>
      </c>
      <c r="DL25" s="195">
        <v>1636.3963846952086</v>
      </c>
      <c r="DM25" s="195">
        <v>1667.7565473682621</v>
      </c>
      <c r="DN25" s="195">
        <v>1673.8858661143738</v>
      </c>
      <c r="DO25" s="195">
        <v>1679.2642414893589</v>
      </c>
      <c r="DP25" s="195">
        <v>1692.4259176882974</v>
      </c>
      <c r="DQ25" s="195">
        <v>1716.5734369959532</v>
      </c>
      <c r="DR25" s="195">
        <v>1726.4797925686603</v>
      </c>
      <c r="DS25" s="195">
        <v>1727.7873089138247</v>
      </c>
      <c r="DT25" s="195">
        <v>1717.94227201645</v>
      </c>
      <c r="DU25" s="195">
        <v>1722.3890149555523</v>
      </c>
      <c r="DV25" s="195">
        <v>1741.0273174518691</v>
      </c>
      <c r="DW25" s="195">
        <v>1740.4886803549543</v>
      </c>
      <c r="DX25" s="195">
        <v>1729.3308752694909</v>
      </c>
      <c r="DY25" s="195">
        <v>1730.8564881830494</v>
      </c>
      <c r="DZ25" s="195">
        <v>1733.2242263929411</v>
      </c>
      <c r="EA25" s="195">
        <v>1728.9095832629012</v>
      </c>
      <c r="EB25" s="195">
        <v>1722.0248331894466</v>
      </c>
      <c r="EC25" s="195">
        <v>1720.3412953640607</v>
      </c>
      <c r="ED25" s="195">
        <v>1727.4622733769988</v>
      </c>
      <c r="EE25" s="195">
        <v>1732.077790819005</v>
      </c>
      <c r="EF25" s="195">
        <v>1713.4694013906835</v>
      </c>
      <c r="EG25" s="195">
        <v>1696.4035442839079</v>
      </c>
      <c r="EH25" s="195">
        <v>1667.9653328254203</v>
      </c>
      <c r="EI25" s="195">
        <v>1668.8947854199937</v>
      </c>
      <c r="EJ25" s="195">
        <v>1646.4633593667893</v>
      </c>
      <c r="EK25" s="195">
        <v>1648.7575652356793</v>
      </c>
      <c r="EL25" s="195">
        <v>1622.9706168003261</v>
      </c>
      <c r="EM25" s="195">
        <v>1613.5797475810814</v>
      </c>
      <c r="EN25" s="195">
        <v>1641.597635152202</v>
      </c>
      <c r="EO25" s="195">
        <v>1680.9329265124029</v>
      </c>
      <c r="EP25" s="195">
        <v>1704.2415504504136</v>
      </c>
      <c r="EQ25" s="195">
        <v>1701.6830730179208</v>
      </c>
      <c r="ER25" s="195">
        <v>1702.7156390912785</v>
      </c>
      <c r="ES25" s="195">
        <v>1723.3668769791257</v>
      </c>
      <c r="ET25" s="195">
        <v>2235.7501302194923</v>
      </c>
      <c r="EU25" s="195">
        <v>2313.6057658967288</v>
      </c>
      <c r="EV25" s="195">
        <v>2333.1991256528095</v>
      </c>
      <c r="EW25" s="195">
        <v>2321.0717664957288</v>
      </c>
      <c r="EX25" s="195">
        <v>2302.3796558168656</v>
      </c>
      <c r="EY25" s="195">
        <v>2289.9526753571749</v>
      </c>
      <c r="EZ25" s="195">
        <v>2315.7265931175107</v>
      </c>
      <c r="FA25" s="195">
        <v>2338.710400677809</v>
      </c>
      <c r="FB25" s="195">
        <v>2341.4955485554906</v>
      </c>
      <c r="FC25" s="195">
        <v>2330.8763623001937</v>
      </c>
      <c r="FD25" s="195">
        <v>2340.8456518178277</v>
      </c>
    </row>
    <row r="26" spans="1:160" x14ac:dyDescent="0.25">
      <c r="A26" s="42" t="s">
        <v>152</v>
      </c>
      <c r="B26" s="92">
        <v>116951.14730091991</v>
      </c>
      <c r="C26" s="92">
        <v>117892.12750887006</v>
      </c>
      <c r="D26" s="92">
        <v>121037.55180473856</v>
      </c>
      <c r="E26" s="92">
        <v>125486.48961934619</v>
      </c>
      <c r="F26" s="92">
        <v>125988.51090877432</v>
      </c>
      <c r="G26" s="92">
        <v>123832.35134587997</v>
      </c>
      <c r="H26" s="92">
        <v>124179.66081412749</v>
      </c>
      <c r="I26" s="92">
        <v>125486.79094495351</v>
      </c>
      <c r="J26" s="92">
        <v>124647.45212397385</v>
      </c>
      <c r="K26" s="92">
        <v>130677.44106564979</v>
      </c>
      <c r="L26" s="92">
        <v>130637.09828200936</v>
      </c>
      <c r="M26" s="92">
        <v>132460.85290256451</v>
      </c>
      <c r="N26" s="92">
        <v>134610.15048916053</v>
      </c>
      <c r="O26" s="92">
        <v>137888.10789049315</v>
      </c>
      <c r="P26" s="92">
        <v>137670.30952773872</v>
      </c>
      <c r="Q26" s="92">
        <v>162511.05746666974</v>
      </c>
      <c r="R26" s="92">
        <v>139072.63492915314</v>
      </c>
      <c r="S26" s="92">
        <v>167007.98241601791</v>
      </c>
      <c r="T26" s="92">
        <v>150269.61883589384</v>
      </c>
      <c r="U26" s="92">
        <v>151760.30268774409</v>
      </c>
      <c r="V26" s="92">
        <v>177898.00529944967</v>
      </c>
      <c r="W26" s="92">
        <v>179858.33924789348</v>
      </c>
      <c r="X26" s="92">
        <v>182825.62655717949</v>
      </c>
      <c r="Y26" s="92">
        <v>191124.79545840572</v>
      </c>
      <c r="Z26" s="92">
        <v>198745.87710081131</v>
      </c>
      <c r="AA26" s="92">
        <v>189301.78136615106</v>
      </c>
      <c r="AB26" s="92">
        <v>187290.36665456591</v>
      </c>
      <c r="AC26" s="92">
        <v>184824.24550871778</v>
      </c>
      <c r="AD26" s="92">
        <v>184893.12109581367</v>
      </c>
      <c r="AE26" s="92">
        <v>186976.73228714953</v>
      </c>
      <c r="AF26" s="92">
        <v>187292.30149623164</v>
      </c>
      <c r="AG26" s="92">
        <v>187198.86128793418</v>
      </c>
      <c r="AH26" s="92">
        <v>187683.58877178765</v>
      </c>
      <c r="AI26" s="92">
        <v>186969.76819725786</v>
      </c>
      <c r="AJ26" s="92">
        <v>187441.22193578424</v>
      </c>
      <c r="AK26" s="92">
        <v>187505.08462912677</v>
      </c>
      <c r="AL26" s="92">
        <v>190444.88100295592</v>
      </c>
      <c r="AM26" s="92">
        <v>187290.36665456591</v>
      </c>
      <c r="AN26" s="92">
        <v>193663.06135687602</v>
      </c>
      <c r="AO26" s="92">
        <v>190000.14781659169</v>
      </c>
      <c r="AP26" s="92">
        <v>193078.10769937793</v>
      </c>
      <c r="AQ26" s="92">
        <v>194549.03149853586</v>
      </c>
      <c r="AR26" s="92">
        <v>194915.28400587584</v>
      </c>
      <c r="AS26" s="92">
        <v>195504.29317100198</v>
      </c>
      <c r="AT26" s="92">
        <v>193326.30288989536</v>
      </c>
      <c r="AU26" s="92">
        <v>191092.22389318998</v>
      </c>
      <c r="AV26" s="92">
        <v>189507.90647766675</v>
      </c>
      <c r="AW26" s="92">
        <v>188723.88387022831</v>
      </c>
      <c r="AX26" s="92">
        <v>185391.29927146883</v>
      </c>
      <c r="AY26" s="92">
        <v>184392.82315753837</v>
      </c>
      <c r="AZ26" s="92">
        <v>181500.58814641132</v>
      </c>
      <c r="BA26" s="92">
        <v>180927.02758638965</v>
      </c>
      <c r="BB26" s="92">
        <v>182706.27414580266</v>
      </c>
      <c r="BC26" s="92">
        <v>183130.37745314706</v>
      </c>
      <c r="BD26" s="92">
        <v>182786.6725345095</v>
      </c>
      <c r="BE26" s="92">
        <v>183891.52173798103</v>
      </c>
      <c r="BF26" s="92">
        <v>184766.82248376479</v>
      </c>
      <c r="BG26" s="92">
        <v>184385.69395679215</v>
      </c>
      <c r="BH26" s="92">
        <v>183586.9833316002</v>
      </c>
      <c r="BI26" s="92">
        <v>185754.46237818684</v>
      </c>
      <c r="BJ26" s="92">
        <v>185971.15865184736</v>
      </c>
      <c r="BK26" s="92">
        <v>187888.92015499886</v>
      </c>
      <c r="BL26" s="92">
        <v>207037.27958346574</v>
      </c>
      <c r="BM26" s="92">
        <v>209219.04304719318</v>
      </c>
      <c r="BN26" s="92">
        <v>208990.86376061474</v>
      </c>
      <c r="BO26" s="92">
        <v>209218.66786540989</v>
      </c>
      <c r="BP26" s="92">
        <v>207812.20593095516</v>
      </c>
      <c r="BQ26" s="92">
        <v>209457.82287199452</v>
      </c>
      <c r="BR26" s="92">
        <v>209709.38910169067</v>
      </c>
      <c r="BS26" s="92">
        <v>207434.42012985575</v>
      </c>
      <c r="BT26" s="92">
        <v>206487.24671937508</v>
      </c>
      <c r="BU26" s="92">
        <v>205247.27365296648</v>
      </c>
      <c r="BV26" s="92">
        <v>206918.29363642776</v>
      </c>
      <c r="BW26" s="92">
        <v>206811.53841562968</v>
      </c>
      <c r="BX26" s="92">
        <v>199890.87858011018</v>
      </c>
      <c r="BY26" s="92">
        <v>209404.47680724127</v>
      </c>
      <c r="BZ26" s="92">
        <v>210990.83900815787</v>
      </c>
      <c r="CA26" s="92">
        <v>212577.56984794143</v>
      </c>
      <c r="CB26" s="92">
        <v>215122.47233862095</v>
      </c>
      <c r="CC26" s="92">
        <v>216484.40793837741</v>
      </c>
      <c r="CD26" s="92">
        <v>214839.85525996596</v>
      </c>
      <c r="CE26" s="92">
        <v>215378.09372088296</v>
      </c>
      <c r="CF26" s="92">
        <v>216696.16570109272</v>
      </c>
      <c r="CG26" s="92">
        <v>218967.17662482226</v>
      </c>
      <c r="CH26" s="92">
        <v>218967.17662482226</v>
      </c>
      <c r="CI26" s="92">
        <v>220708.69195733793</v>
      </c>
      <c r="CJ26" s="92">
        <v>220406.23427817621</v>
      </c>
      <c r="CK26" s="92">
        <v>219532.11759609566</v>
      </c>
      <c r="CL26" s="92">
        <v>216625.77104783806</v>
      </c>
      <c r="CM26" s="92">
        <v>215241.91206288006</v>
      </c>
      <c r="CN26" s="92">
        <v>214509.41083452461</v>
      </c>
      <c r="CO26" s="33">
        <v>213775.41534001601</v>
      </c>
      <c r="CP26" s="33">
        <v>213494.63144320514</v>
      </c>
      <c r="CQ26" s="33">
        <v>213218.6303024595</v>
      </c>
      <c r="CR26" s="33">
        <v>213274.1136350189</v>
      </c>
      <c r="CS26" s="33">
        <v>214011.20732788922</v>
      </c>
      <c r="CT26" s="33">
        <v>215267.73441333676</v>
      </c>
      <c r="CU26" s="33">
        <v>215167.42440113638</v>
      </c>
      <c r="CV26" s="92">
        <v>215189.14865953027</v>
      </c>
      <c r="CW26" s="92">
        <v>215205.78462495931</v>
      </c>
      <c r="CX26" s="92">
        <v>214725.47823857857</v>
      </c>
      <c r="CY26" s="92">
        <v>215666.73236656882</v>
      </c>
      <c r="CZ26" s="92">
        <v>215067.10362170602</v>
      </c>
      <c r="DA26" s="92">
        <v>214691.13789480072</v>
      </c>
      <c r="DB26" s="92">
        <v>213126.59654952385</v>
      </c>
      <c r="DC26" s="92">
        <v>214051.07304678793</v>
      </c>
      <c r="DD26" s="195">
        <v>214933.71798923894</v>
      </c>
      <c r="DE26" s="195">
        <v>216003.67728062117</v>
      </c>
      <c r="DF26" s="195">
        <v>216417.83880506014</v>
      </c>
      <c r="DG26" s="195">
        <v>215286.69039885257</v>
      </c>
      <c r="DH26" s="195">
        <v>216330.5872449395</v>
      </c>
      <c r="DI26" s="195">
        <v>214348.04827591914</v>
      </c>
      <c r="DJ26" s="195">
        <v>214455.06560381732</v>
      </c>
      <c r="DK26" s="195">
        <v>216882.22449096438</v>
      </c>
      <c r="DL26" s="195">
        <v>219552.35070930628</v>
      </c>
      <c r="DM26" s="195">
        <v>222278.63270300429</v>
      </c>
      <c r="DN26" s="195">
        <v>221343.93031419688</v>
      </c>
      <c r="DO26" s="195">
        <v>221281.9754370267</v>
      </c>
      <c r="DP26" s="195">
        <v>222695.75120577656</v>
      </c>
      <c r="DQ26" s="195">
        <v>225136.00869371722</v>
      </c>
      <c r="DR26" s="195">
        <v>226230.58948459211</v>
      </c>
      <c r="DS26" s="195">
        <v>224730.29322387525</v>
      </c>
      <c r="DT26" s="195">
        <v>223397.92611388149</v>
      </c>
      <c r="DU26" s="195">
        <v>223581.97610089096</v>
      </c>
      <c r="DV26" s="195">
        <v>225240.40534969591</v>
      </c>
      <c r="DW26" s="195">
        <v>225354.49110110954</v>
      </c>
      <c r="DX26" s="195">
        <v>223282.79593452794</v>
      </c>
      <c r="DY26" s="195">
        <v>223581.36234627746</v>
      </c>
      <c r="DZ26" s="195">
        <v>222403.67321049538</v>
      </c>
      <c r="EA26" s="195">
        <v>376506.50509166787</v>
      </c>
      <c r="EB26" s="195">
        <v>376071.55077631603</v>
      </c>
      <c r="EC26" s="195">
        <v>376215.15332522546</v>
      </c>
      <c r="ED26" s="195">
        <v>377024.83696483687</v>
      </c>
      <c r="EE26" s="195">
        <v>377244.62235788145</v>
      </c>
      <c r="EF26" s="195">
        <v>374315.6981315653</v>
      </c>
      <c r="EG26" s="195">
        <v>371605.04067077307</v>
      </c>
      <c r="EH26" s="195">
        <v>369396.44472857768</v>
      </c>
      <c r="EI26" s="195">
        <v>369029.53640285943</v>
      </c>
      <c r="EJ26" s="195">
        <v>366300.01429761591</v>
      </c>
      <c r="EK26" s="195">
        <v>367022.13643895701</v>
      </c>
      <c r="EL26" s="195">
        <v>363991.46741130797</v>
      </c>
      <c r="EM26" s="195">
        <v>362110.53166694753</v>
      </c>
      <c r="EN26" s="195">
        <v>364548.18189738668</v>
      </c>
      <c r="EO26" s="195">
        <v>367755.34854362061</v>
      </c>
      <c r="EP26" s="195">
        <v>369837.12586021592</v>
      </c>
      <c r="EQ26" s="195">
        <v>370111.69452504121</v>
      </c>
      <c r="ER26" s="195">
        <v>368528.30254009488</v>
      </c>
      <c r="ES26" s="195">
        <v>369797.14275904896</v>
      </c>
      <c r="ET26" s="195">
        <v>481225.12671226304</v>
      </c>
      <c r="EU26" s="195">
        <v>499173.3539815449</v>
      </c>
      <c r="EV26" s="195">
        <v>501060.13806234649</v>
      </c>
      <c r="EW26" s="195">
        <v>498915.054675625</v>
      </c>
      <c r="EX26" s="195">
        <v>496909.3698163277</v>
      </c>
      <c r="EY26" s="195">
        <v>495585.89781226875</v>
      </c>
      <c r="EZ26" s="195">
        <v>494885.30152425857</v>
      </c>
      <c r="FA26" s="195">
        <v>497396.84627184464</v>
      </c>
      <c r="FB26" s="195">
        <v>497485.15335738548</v>
      </c>
      <c r="FC26" s="195">
        <v>496874.77681173151</v>
      </c>
      <c r="FD26" s="195">
        <v>498042.24221884075</v>
      </c>
    </row>
    <row r="27" spans="1:160" x14ac:dyDescent="0.25">
      <c r="A27" s="90" t="s">
        <v>143</v>
      </c>
      <c r="B27" s="92">
        <f t="shared" ref="B27:K27" si="46">SUM(B28,B31)</f>
        <v>7530.9890793379027</v>
      </c>
      <c r="C27" s="92">
        <f t="shared" si="46"/>
        <v>7558.0518059323967</v>
      </c>
      <c r="D27" s="92">
        <f t="shared" si="46"/>
        <v>7647.4563357156949</v>
      </c>
      <c r="E27" s="92">
        <f t="shared" si="46"/>
        <v>7789.6511250329841</v>
      </c>
      <c r="F27" s="92">
        <f t="shared" si="46"/>
        <v>7754.1355842425837</v>
      </c>
      <c r="G27" s="92">
        <f t="shared" si="46"/>
        <v>7284.0993413754277</v>
      </c>
      <c r="H27" s="92">
        <f t="shared" si="46"/>
        <v>7291.1063565741506</v>
      </c>
      <c r="I27" s="92">
        <f t="shared" si="46"/>
        <v>7373.3480702665202</v>
      </c>
      <c r="J27" s="92">
        <f t="shared" si="46"/>
        <v>7036.5163454638623</v>
      </c>
      <c r="K27" s="92">
        <f t="shared" si="46"/>
        <v>7077.4191954871503</v>
      </c>
      <c r="L27" s="92">
        <f t="shared" ref="L27:AQ27" si="47">SUM(L28,L31)</f>
        <v>7199.8188273334999</v>
      </c>
      <c r="M27" s="92">
        <f t="shared" si="47"/>
        <v>6625.9288156554903</v>
      </c>
      <c r="N27" s="92">
        <f t="shared" si="47"/>
        <v>4107.16356887662</v>
      </c>
      <c r="O27" s="92">
        <f t="shared" si="47"/>
        <v>4242.0148214240799</v>
      </c>
      <c r="P27" s="92">
        <f t="shared" si="47"/>
        <v>4207.5020430168697</v>
      </c>
      <c r="Q27" s="92">
        <f t="shared" si="47"/>
        <v>4178.9714615093553</v>
      </c>
      <c r="R27" s="92">
        <f t="shared" si="47"/>
        <v>4098.3327792827431</v>
      </c>
      <c r="S27" s="92">
        <f t="shared" si="47"/>
        <v>4085.6391338425101</v>
      </c>
      <c r="T27" s="92">
        <f t="shared" si="47"/>
        <v>4242.91998139104</v>
      </c>
      <c r="U27" s="92">
        <f t="shared" si="47"/>
        <v>3509.5497460269303</v>
      </c>
      <c r="V27" s="92">
        <f t="shared" si="47"/>
        <v>3580.0273860649204</v>
      </c>
      <c r="W27" s="92">
        <f t="shared" si="47"/>
        <v>3642.9937038212806</v>
      </c>
      <c r="X27" s="92">
        <f t="shared" si="47"/>
        <v>3474.6560119339701</v>
      </c>
      <c r="Y27" s="92">
        <f t="shared" si="47"/>
        <v>2683.6497599999998</v>
      </c>
      <c r="Z27" s="92">
        <f t="shared" si="47"/>
        <v>2908.774242</v>
      </c>
      <c r="AA27" s="92">
        <f t="shared" si="47"/>
        <v>2813.1800400000002</v>
      </c>
      <c r="AB27" s="92">
        <f t="shared" si="47"/>
        <v>2860.5967326019813</v>
      </c>
      <c r="AC27" s="92">
        <f t="shared" si="47"/>
        <v>2767.413</v>
      </c>
      <c r="AD27" s="92">
        <f t="shared" si="47"/>
        <v>2767.413</v>
      </c>
      <c r="AE27" s="92">
        <f t="shared" si="47"/>
        <v>2804.5218309811967</v>
      </c>
      <c r="AF27" s="92">
        <f t="shared" si="47"/>
        <v>2778.2290800000001</v>
      </c>
      <c r="AG27" s="92">
        <f t="shared" si="47"/>
        <v>2765.0627399999998</v>
      </c>
      <c r="AH27" s="92">
        <f t="shared" si="47"/>
        <v>2798.74188</v>
      </c>
      <c r="AI27" s="92">
        <f t="shared" si="47"/>
        <v>2547.1094199999998</v>
      </c>
      <c r="AJ27" s="92">
        <f t="shared" si="47"/>
        <v>2591.3391225999999</v>
      </c>
      <c r="AK27" s="92">
        <f t="shared" si="47"/>
        <v>2582.6</v>
      </c>
      <c r="AL27" s="92">
        <f t="shared" si="47"/>
        <v>2610.9378000000002</v>
      </c>
      <c r="AM27" s="92">
        <f t="shared" si="47"/>
        <v>2860.5967326019813</v>
      </c>
      <c r="AN27" s="92">
        <f t="shared" si="47"/>
        <v>2617.1378</v>
      </c>
      <c r="AO27" s="92">
        <f t="shared" si="47"/>
        <v>2617.1378</v>
      </c>
      <c r="AP27" s="92">
        <f t="shared" si="47"/>
        <v>2422.7277840199999</v>
      </c>
      <c r="AQ27" s="92">
        <f t="shared" si="47"/>
        <v>2434.39744028</v>
      </c>
      <c r="AR27" s="92">
        <f t="shared" ref="AR27:BU27" si="48">SUM(AR28,AR31)</f>
        <v>2435.548992</v>
      </c>
      <c r="AS27" s="92">
        <f t="shared" si="48"/>
        <v>2427.1594109000002</v>
      </c>
      <c r="AT27" s="92">
        <f t="shared" si="48"/>
        <v>2395.3965954</v>
      </c>
      <c r="AU27" s="92">
        <f t="shared" si="48"/>
        <v>2444.6568654000002</v>
      </c>
      <c r="AV27" s="92">
        <f t="shared" si="48"/>
        <v>2395.7470720000001</v>
      </c>
      <c r="AW27" s="92">
        <f t="shared" si="48"/>
        <v>2410.068722</v>
      </c>
      <c r="AX27" s="92">
        <f t="shared" si="48"/>
        <v>2342.4523800000002</v>
      </c>
      <c r="AY27" s="92">
        <f t="shared" si="48"/>
        <v>2468.86229482</v>
      </c>
      <c r="AZ27" s="92">
        <f t="shared" si="48"/>
        <v>2345.3326542000004</v>
      </c>
      <c r="BA27" s="92">
        <f t="shared" si="48"/>
        <v>2265.548846668999</v>
      </c>
      <c r="BB27" s="92">
        <f t="shared" si="48"/>
        <v>2323.0824148870715</v>
      </c>
      <c r="BC27" s="92">
        <f t="shared" si="48"/>
        <v>2371.609815716331</v>
      </c>
      <c r="BD27" s="92">
        <f t="shared" si="48"/>
        <v>2281.5639114004757</v>
      </c>
      <c r="BE27" s="92">
        <f t="shared" si="48"/>
        <v>2332.9519266778157</v>
      </c>
      <c r="BF27" s="92">
        <f t="shared" si="48"/>
        <v>2328.0063868999964</v>
      </c>
      <c r="BG27" s="92">
        <f t="shared" si="48"/>
        <v>2215.9158048519575</v>
      </c>
      <c r="BH27" s="92">
        <f t="shared" si="48"/>
        <v>2110.9023478497425</v>
      </c>
      <c r="BI27" s="92">
        <f t="shared" si="48"/>
        <v>2249.396514027892</v>
      </c>
      <c r="BJ27" s="92">
        <f t="shared" si="48"/>
        <v>2198.7298614625593</v>
      </c>
      <c r="BK27" s="92">
        <f t="shared" si="48"/>
        <v>2261.793069491689</v>
      </c>
      <c r="BL27" s="92">
        <f t="shared" si="48"/>
        <v>2238.9706506480006</v>
      </c>
      <c r="BM27" s="92">
        <f t="shared" si="48"/>
        <v>2261.1427227291206</v>
      </c>
      <c r="BN27" s="92">
        <f t="shared" si="48"/>
        <v>2178.678356707233</v>
      </c>
      <c r="BO27" s="92">
        <f t="shared" si="48"/>
        <v>2175.3172851725767</v>
      </c>
      <c r="BP27" s="92">
        <f t="shared" si="48"/>
        <v>2181.0846818688756</v>
      </c>
      <c r="BQ27" s="92">
        <f t="shared" si="48"/>
        <v>2181.0846818688756</v>
      </c>
      <c r="BR27" s="92">
        <f t="shared" si="48"/>
        <v>2229.2904508427027</v>
      </c>
      <c r="BS27" s="92">
        <f t="shared" si="48"/>
        <v>2173.7218421160924</v>
      </c>
      <c r="BT27" s="92">
        <f t="shared" si="48"/>
        <v>2142.7942502956985</v>
      </c>
      <c r="BU27" s="92">
        <f t="shared" si="48"/>
        <v>2209.8389910430747</v>
      </c>
      <c r="BV27" s="92">
        <f t="shared" ref="BV27:CK27" si="49">SUM(BV28,BV31)</f>
        <v>2160.0068589623584</v>
      </c>
      <c r="BW27" s="92">
        <f t="shared" si="49"/>
        <v>2012.8571225016144</v>
      </c>
      <c r="BX27" s="92">
        <f t="shared" si="49"/>
        <v>2131.1966431293254</v>
      </c>
      <c r="BY27" s="92">
        <f t="shared" si="49"/>
        <v>2178.4095421560796</v>
      </c>
      <c r="BZ27" s="92">
        <f t="shared" si="49"/>
        <v>2165.7698824788304</v>
      </c>
      <c r="CA27" s="92">
        <f t="shared" si="49"/>
        <v>2193.6805703008613</v>
      </c>
      <c r="CB27" s="92">
        <f t="shared" si="49"/>
        <v>2202.4262575267908</v>
      </c>
      <c r="CC27" s="92">
        <f t="shared" si="49"/>
        <v>2163.471848577507</v>
      </c>
      <c r="CD27" s="92">
        <f t="shared" si="49"/>
        <v>2004.6870370746203</v>
      </c>
      <c r="CE27" s="92">
        <f t="shared" si="49"/>
        <v>2034.6617855205982</v>
      </c>
      <c r="CF27" s="92">
        <f t="shared" si="49"/>
        <v>2007.9502077917025</v>
      </c>
      <c r="CG27" s="92">
        <f t="shared" si="49"/>
        <v>2066.9674665502985</v>
      </c>
      <c r="CH27" s="92">
        <f t="shared" si="49"/>
        <v>2066.9674665502985</v>
      </c>
      <c r="CI27" s="92">
        <v>2020.2040008196866</v>
      </c>
      <c r="CJ27" s="92">
        <v>2020.8569614304711</v>
      </c>
      <c r="CK27" s="92">
        <f t="shared" si="49"/>
        <v>1943.3008387469213</v>
      </c>
      <c r="CL27" s="92">
        <f>SUM(CL28,CL31)</f>
        <v>1914.1053571040591</v>
      </c>
      <c r="CM27" s="92">
        <f t="shared" ref="CM27:CQ27" si="50">SUM(CM28,CM31)</f>
        <v>1983.1995604344468</v>
      </c>
      <c r="CN27" s="92">
        <f t="shared" si="50"/>
        <v>1980.5601251120445</v>
      </c>
      <c r="CO27" s="33">
        <f t="shared" si="50"/>
        <v>1951.7059854698389</v>
      </c>
      <c r="CP27" s="33">
        <f t="shared" si="50"/>
        <v>1951.7059854698389</v>
      </c>
      <c r="CQ27" s="33">
        <f t="shared" si="50"/>
        <v>1808.9174383064133</v>
      </c>
      <c r="CR27" s="33">
        <v>1852.9471567426974</v>
      </c>
      <c r="CS27" s="33">
        <v>1867.63656922429</v>
      </c>
      <c r="CT27" s="33">
        <f t="shared" ref="CT27" si="51">SUM(CT28,CT31)</f>
        <v>1872.8128147380471</v>
      </c>
      <c r="CU27" s="33">
        <v>1864.506648787833</v>
      </c>
      <c r="CV27" s="92">
        <v>1874.472408761176</v>
      </c>
      <c r="CW27" s="92">
        <v>1754.8195094376258</v>
      </c>
      <c r="CX27" s="92">
        <v>1766.1894125068777</v>
      </c>
      <c r="CY27" s="92">
        <v>1781.257308526237</v>
      </c>
      <c r="CZ27" s="92">
        <v>1748.5356887642604</v>
      </c>
      <c r="DA27" s="92">
        <v>1777.9711796568931</v>
      </c>
      <c r="DB27" s="92">
        <v>1775.0513423434661</v>
      </c>
      <c r="DC27" s="92">
        <v>1807.0909561740418</v>
      </c>
      <c r="DD27" s="195">
        <v>1592.5122074290844</v>
      </c>
      <c r="DE27" s="195">
        <v>1597.6052383278363</v>
      </c>
      <c r="DF27" s="195">
        <v>1602.4611399913197</v>
      </c>
      <c r="DG27" s="195">
        <v>1607.4873491260801</v>
      </c>
      <c r="DH27" s="195">
        <v>1612.226521086244</v>
      </c>
      <c r="DI27" s="195">
        <v>1617.3624053748654</v>
      </c>
      <c r="DJ27" s="195">
        <v>1621.7024237589214</v>
      </c>
      <c r="DK27" s="195">
        <v>1626.2037383747108</v>
      </c>
      <c r="DL27" s="195">
        <v>1631.0290112523762</v>
      </c>
      <c r="DM27" s="195">
        <v>1635.6496342306029</v>
      </c>
      <c r="DN27" s="195">
        <v>1640.5430076308037</v>
      </c>
      <c r="DO27" s="195">
        <v>1434.0648548066765</v>
      </c>
      <c r="DP27" s="195">
        <v>1437.7236120460682</v>
      </c>
      <c r="DQ27" s="195">
        <v>1441.3681749938828</v>
      </c>
      <c r="DR27" s="195">
        <v>1444.8887388550174</v>
      </c>
      <c r="DS27" s="195">
        <v>1448.1198439648811</v>
      </c>
      <c r="DT27" s="195">
        <v>1451.9373891526966</v>
      </c>
      <c r="DU27" s="195">
        <v>1451.2492187309335</v>
      </c>
      <c r="DV27" s="195">
        <v>1460.8727996208099</v>
      </c>
      <c r="DW27" s="195">
        <v>1468.3350235814348</v>
      </c>
      <c r="DX27" s="195">
        <v>1471.2073653869345</v>
      </c>
      <c r="DY27" s="195">
        <v>1471.8721928712387</v>
      </c>
      <c r="DZ27" s="195">
        <v>1475.9872680721262</v>
      </c>
      <c r="EA27" s="195">
        <v>1478.5078239089901</v>
      </c>
      <c r="EB27" s="195">
        <v>1478.9580168243003</v>
      </c>
      <c r="EC27" s="195">
        <v>1482.0458059856574</v>
      </c>
      <c r="ED27" s="195">
        <v>1485.0390407142077</v>
      </c>
      <c r="EE27" s="195">
        <v>1489.2738335405254</v>
      </c>
      <c r="EF27" s="195">
        <v>1501.1841245530904</v>
      </c>
      <c r="EG27" s="195">
        <v>1507.7666627650462</v>
      </c>
      <c r="EH27" s="195">
        <v>1288.5348619955032</v>
      </c>
      <c r="EI27" s="195">
        <v>1295.7224132472418</v>
      </c>
      <c r="EJ27" s="195">
        <v>1302.2622112784245</v>
      </c>
      <c r="EK27" s="195">
        <v>1299.6196838554335</v>
      </c>
      <c r="EL27" s="195">
        <v>1300.9520626926876</v>
      </c>
      <c r="EM27" s="195">
        <v>1303.0103244125501</v>
      </c>
      <c r="EN27" s="195">
        <f>EN28+EN31</f>
        <v>1305.1011202555151</v>
      </c>
      <c r="EO27" s="195">
        <f t="shared" ref="EO27" si="52">EO28+EO31</f>
        <v>1307.8991271790619</v>
      </c>
      <c r="EP27" s="195">
        <v>1309.679680559731</v>
      </c>
      <c r="EQ27" s="195">
        <v>1310.1547392498719</v>
      </c>
      <c r="ER27" s="195">
        <v>1313.3940277751067</v>
      </c>
      <c r="ES27" s="195">
        <v>1316.7648655174455</v>
      </c>
      <c r="ET27" s="195">
        <v>1717.5746637869854</v>
      </c>
      <c r="EU27" s="195">
        <v>1786.9002759688444</v>
      </c>
      <c r="EV27" s="195">
        <v>1789.9174303705047</v>
      </c>
      <c r="EW27" s="195">
        <v>1793.3467332130604</v>
      </c>
      <c r="EX27" s="195">
        <v>1796.6511397264421</v>
      </c>
      <c r="EY27" s="195">
        <v>1797.8118429070103</v>
      </c>
      <c r="EZ27" s="195">
        <v>1802.5237047247049</v>
      </c>
      <c r="FA27" s="195">
        <v>1805.4965327793384</v>
      </c>
      <c r="FB27" s="195">
        <v>1808.2522994518133</v>
      </c>
      <c r="FC27" s="195">
        <v>1811.0671575037888</v>
      </c>
      <c r="FD27" s="195">
        <v>1814.0886218009207</v>
      </c>
    </row>
    <row r="28" spans="1:160" ht="18" x14ac:dyDescent="0.25">
      <c r="A28" s="90" t="s">
        <v>144</v>
      </c>
      <c r="B28" s="163">
        <f t="shared" ref="B28:Z28" si="53">SUM(B29,B30)</f>
        <v>0</v>
      </c>
      <c r="C28" s="163">
        <f t="shared" si="53"/>
        <v>0</v>
      </c>
      <c r="D28" s="163">
        <f t="shared" si="53"/>
        <v>0</v>
      </c>
      <c r="E28" s="163">
        <f t="shared" si="53"/>
        <v>0</v>
      </c>
      <c r="F28" s="163">
        <f t="shared" si="53"/>
        <v>0</v>
      </c>
      <c r="G28" s="163">
        <f t="shared" si="53"/>
        <v>0</v>
      </c>
      <c r="H28" s="163">
        <f t="shared" si="53"/>
        <v>0</v>
      </c>
      <c r="I28" s="163">
        <f t="shared" si="53"/>
        <v>0</v>
      </c>
      <c r="J28" s="163">
        <f t="shared" si="53"/>
        <v>0</v>
      </c>
      <c r="K28" s="163">
        <f t="shared" si="53"/>
        <v>0</v>
      </c>
      <c r="L28" s="163">
        <f t="shared" si="53"/>
        <v>0</v>
      </c>
      <c r="M28" s="163">
        <f t="shared" si="53"/>
        <v>0</v>
      </c>
      <c r="N28" s="165">
        <f t="shared" si="53"/>
        <v>0</v>
      </c>
      <c r="O28" s="165">
        <f t="shared" si="53"/>
        <v>0</v>
      </c>
      <c r="P28" s="165">
        <f t="shared" si="53"/>
        <v>0</v>
      </c>
      <c r="Q28" s="165">
        <f t="shared" si="53"/>
        <v>0</v>
      </c>
      <c r="R28" s="165">
        <f t="shared" si="53"/>
        <v>0</v>
      </c>
      <c r="S28" s="165">
        <f t="shared" si="53"/>
        <v>0</v>
      </c>
      <c r="T28" s="165">
        <f t="shared" si="53"/>
        <v>0</v>
      </c>
      <c r="U28" s="165">
        <f t="shared" si="53"/>
        <v>0</v>
      </c>
      <c r="V28" s="165">
        <f t="shared" si="53"/>
        <v>0</v>
      </c>
      <c r="W28" s="165">
        <f t="shared" si="53"/>
        <v>0</v>
      </c>
      <c r="X28" s="165">
        <f>SUM(X29,X30)</f>
        <v>0</v>
      </c>
      <c r="Y28" s="165">
        <f t="shared" si="53"/>
        <v>0</v>
      </c>
      <c r="Z28" s="165">
        <f t="shared" si="53"/>
        <v>0</v>
      </c>
      <c r="AA28" s="165">
        <f t="shared" ref="AA28:AK28" si="54">SUM(AA29,AA30)</f>
        <v>0</v>
      </c>
      <c r="AB28" s="165">
        <f t="shared" si="54"/>
        <v>0</v>
      </c>
      <c r="AC28" s="165">
        <f t="shared" si="54"/>
        <v>0</v>
      </c>
      <c r="AD28" s="165">
        <f t="shared" si="54"/>
        <v>0</v>
      </c>
      <c r="AE28" s="165">
        <f t="shared" si="54"/>
        <v>0</v>
      </c>
      <c r="AF28" s="165">
        <f t="shared" si="54"/>
        <v>0</v>
      </c>
      <c r="AG28" s="165">
        <f t="shared" si="54"/>
        <v>0</v>
      </c>
      <c r="AH28" s="165">
        <f t="shared" si="54"/>
        <v>0</v>
      </c>
      <c r="AI28" s="165">
        <f t="shared" si="54"/>
        <v>0</v>
      </c>
      <c r="AJ28" s="165">
        <f t="shared" si="54"/>
        <v>0</v>
      </c>
      <c r="AK28" s="165">
        <f t="shared" si="54"/>
        <v>0</v>
      </c>
      <c r="AL28" s="165">
        <f>SUM(AL29,AL30)</f>
        <v>0</v>
      </c>
      <c r="AM28" s="165">
        <f t="shared" ref="AM28:CQ28" si="55">SUM(AM29,AM30)</f>
        <v>0</v>
      </c>
      <c r="AN28" s="165">
        <f t="shared" si="55"/>
        <v>0</v>
      </c>
      <c r="AO28" s="165">
        <f t="shared" si="55"/>
        <v>0</v>
      </c>
      <c r="AP28" s="165">
        <f t="shared" si="55"/>
        <v>0</v>
      </c>
      <c r="AQ28" s="165">
        <f t="shared" si="55"/>
        <v>0</v>
      </c>
      <c r="AR28" s="165">
        <f t="shared" si="55"/>
        <v>0</v>
      </c>
      <c r="AS28" s="165">
        <f t="shared" si="55"/>
        <v>0</v>
      </c>
      <c r="AT28" s="165">
        <f t="shared" si="55"/>
        <v>0</v>
      </c>
      <c r="AU28" s="165">
        <f t="shared" si="55"/>
        <v>0</v>
      </c>
      <c r="AV28" s="165">
        <f t="shared" si="55"/>
        <v>0</v>
      </c>
      <c r="AW28" s="165">
        <f t="shared" si="55"/>
        <v>0</v>
      </c>
      <c r="AX28" s="165">
        <f t="shared" si="55"/>
        <v>0</v>
      </c>
      <c r="AY28" s="165">
        <f t="shared" si="55"/>
        <v>0</v>
      </c>
      <c r="AZ28" s="165">
        <f t="shared" si="55"/>
        <v>0</v>
      </c>
      <c r="BA28" s="165">
        <f t="shared" si="55"/>
        <v>0</v>
      </c>
      <c r="BB28" s="165">
        <f t="shared" si="55"/>
        <v>0</v>
      </c>
      <c r="BC28" s="165">
        <f t="shared" si="55"/>
        <v>0</v>
      </c>
      <c r="BD28" s="165">
        <f t="shared" si="55"/>
        <v>0</v>
      </c>
      <c r="BE28" s="165">
        <f t="shared" si="55"/>
        <v>0</v>
      </c>
      <c r="BF28" s="165">
        <f t="shared" si="55"/>
        <v>0</v>
      </c>
      <c r="BG28" s="165">
        <f t="shared" si="55"/>
        <v>0</v>
      </c>
      <c r="BH28" s="165">
        <f t="shared" si="55"/>
        <v>0</v>
      </c>
      <c r="BI28" s="165">
        <f t="shared" si="55"/>
        <v>0</v>
      </c>
      <c r="BJ28" s="165">
        <f t="shared" si="55"/>
        <v>0</v>
      </c>
      <c r="BK28" s="165">
        <f t="shared" si="55"/>
        <v>0</v>
      </c>
      <c r="BL28" s="165">
        <f t="shared" si="55"/>
        <v>0</v>
      </c>
      <c r="BM28" s="165">
        <f t="shared" si="55"/>
        <v>0</v>
      </c>
      <c r="BN28" s="165">
        <f t="shared" si="55"/>
        <v>0</v>
      </c>
      <c r="BO28" s="165">
        <f t="shared" si="55"/>
        <v>0</v>
      </c>
      <c r="BP28" s="165">
        <f t="shared" si="55"/>
        <v>0</v>
      </c>
      <c r="BQ28" s="165">
        <f t="shared" si="55"/>
        <v>0</v>
      </c>
      <c r="BR28" s="165">
        <f t="shared" si="55"/>
        <v>0</v>
      </c>
      <c r="BS28" s="165">
        <f t="shared" si="55"/>
        <v>0</v>
      </c>
      <c r="BT28" s="165">
        <f t="shared" si="55"/>
        <v>0</v>
      </c>
      <c r="BU28" s="165">
        <f t="shared" si="55"/>
        <v>0</v>
      </c>
      <c r="BV28" s="165">
        <f t="shared" si="55"/>
        <v>0</v>
      </c>
      <c r="BW28" s="165">
        <f t="shared" si="55"/>
        <v>0</v>
      </c>
      <c r="BX28" s="165">
        <f t="shared" si="55"/>
        <v>0</v>
      </c>
      <c r="BY28" s="165">
        <f t="shared" si="55"/>
        <v>0</v>
      </c>
      <c r="BZ28" s="165">
        <f t="shared" si="55"/>
        <v>0</v>
      </c>
      <c r="CA28" s="165">
        <f t="shared" si="55"/>
        <v>0</v>
      </c>
      <c r="CB28" s="165">
        <f t="shared" si="55"/>
        <v>0</v>
      </c>
      <c r="CC28" s="165">
        <f t="shared" si="55"/>
        <v>0</v>
      </c>
      <c r="CD28" s="165">
        <f t="shared" si="55"/>
        <v>0</v>
      </c>
      <c r="CE28" s="165">
        <f t="shared" si="55"/>
        <v>0</v>
      </c>
      <c r="CF28" s="165">
        <f t="shared" si="55"/>
        <v>0</v>
      </c>
      <c r="CG28" s="165">
        <f t="shared" si="55"/>
        <v>0</v>
      </c>
      <c r="CH28" s="165">
        <f t="shared" si="55"/>
        <v>0</v>
      </c>
      <c r="CI28" s="165">
        <v>0</v>
      </c>
      <c r="CJ28" s="165">
        <v>0</v>
      </c>
      <c r="CK28" s="165">
        <f t="shared" si="55"/>
        <v>0</v>
      </c>
      <c r="CL28" s="165">
        <f t="shared" si="55"/>
        <v>0</v>
      </c>
      <c r="CM28" s="165">
        <f t="shared" si="55"/>
        <v>0</v>
      </c>
      <c r="CN28" s="165">
        <f t="shared" si="55"/>
        <v>0</v>
      </c>
      <c r="CO28" s="165">
        <f t="shared" si="55"/>
        <v>0</v>
      </c>
      <c r="CP28" s="165">
        <f t="shared" si="55"/>
        <v>0</v>
      </c>
      <c r="CQ28" s="165">
        <f t="shared" si="55"/>
        <v>0</v>
      </c>
      <c r="CR28" s="165">
        <v>0</v>
      </c>
      <c r="CS28" s="165">
        <v>0</v>
      </c>
      <c r="CT28" s="165">
        <f t="shared" ref="CT28" si="56">SUM(CT29,CT30)</f>
        <v>0</v>
      </c>
      <c r="CU28" s="165">
        <v>0</v>
      </c>
      <c r="CV28" s="165">
        <v>0</v>
      </c>
      <c r="CW28" s="165">
        <v>0</v>
      </c>
      <c r="CX28" s="165"/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96">
        <v>0</v>
      </c>
      <c r="DE28" s="196">
        <v>0</v>
      </c>
      <c r="DF28" s="196">
        <v>0</v>
      </c>
      <c r="DG28" s="196">
        <v>0</v>
      </c>
      <c r="DH28" s="196">
        <v>0</v>
      </c>
      <c r="DI28" s="196">
        <v>0</v>
      </c>
      <c r="DJ28" s="196">
        <v>0</v>
      </c>
      <c r="DK28" s="196">
        <v>0</v>
      </c>
      <c r="DL28" s="196">
        <v>0</v>
      </c>
      <c r="DM28" s="196">
        <v>0</v>
      </c>
      <c r="DN28" s="196">
        <v>0</v>
      </c>
      <c r="DO28" s="196">
        <v>0</v>
      </c>
      <c r="DP28" s="196">
        <v>0</v>
      </c>
      <c r="DQ28" s="196">
        <v>0</v>
      </c>
      <c r="DR28" s="196">
        <v>0</v>
      </c>
      <c r="DS28" s="196">
        <v>0</v>
      </c>
      <c r="DT28" s="196">
        <v>0</v>
      </c>
      <c r="DU28" s="196">
        <v>0</v>
      </c>
      <c r="DV28" s="196">
        <v>0</v>
      </c>
      <c r="DW28" s="196">
        <v>0</v>
      </c>
      <c r="DX28" s="196">
        <v>0</v>
      </c>
      <c r="DY28" s="196">
        <v>0</v>
      </c>
      <c r="DZ28" s="196">
        <v>0</v>
      </c>
      <c r="EA28" s="196">
        <v>0</v>
      </c>
      <c r="EB28" s="196">
        <v>0</v>
      </c>
      <c r="EC28" s="196">
        <v>0</v>
      </c>
      <c r="ED28" s="196">
        <v>0</v>
      </c>
      <c r="EE28" s="196">
        <v>0</v>
      </c>
      <c r="EF28" s="196">
        <v>0</v>
      </c>
      <c r="EG28" s="196">
        <v>0</v>
      </c>
      <c r="EH28" s="196">
        <v>0</v>
      </c>
      <c r="EI28" s="196">
        <v>0</v>
      </c>
      <c r="EJ28" s="196">
        <v>0</v>
      </c>
      <c r="EK28" s="196">
        <v>0</v>
      </c>
      <c r="EL28" s="196">
        <v>0</v>
      </c>
      <c r="EM28" s="196">
        <v>0</v>
      </c>
      <c r="EN28" s="196">
        <f>EN29+EN30</f>
        <v>0</v>
      </c>
      <c r="EO28" s="196">
        <f t="shared" ref="EO28" si="57">EO29+EO30</f>
        <v>0</v>
      </c>
      <c r="EP28" s="196">
        <v>0</v>
      </c>
      <c r="EQ28" s="196">
        <v>0</v>
      </c>
      <c r="ER28" s="196">
        <v>0</v>
      </c>
      <c r="ES28" s="196">
        <v>0</v>
      </c>
      <c r="ET28" s="196">
        <v>0</v>
      </c>
      <c r="EU28" s="196">
        <v>0</v>
      </c>
      <c r="EV28" s="196">
        <v>0</v>
      </c>
      <c r="EW28" s="196">
        <v>0</v>
      </c>
      <c r="EX28" s="187">
        <v>0</v>
      </c>
      <c r="EY28" s="187">
        <v>0</v>
      </c>
      <c r="EZ28" s="196">
        <v>0</v>
      </c>
      <c r="FA28" s="196">
        <v>0</v>
      </c>
      <c r="FB28" s="196">
        <v>0</v>
      </c>
      <c r="FC28" s="196">
        <v>0</v>
      </c>
      <c r="FD28" s="196">
        <v>0</v>
      </c>
    </row>
    <row r="29" spans="1:160" ht="18" x14ac:dyDescent="0.25">
      <c r="A29" s="42" t="s">
        <v>145</v>
      </c>
      <c r="B29" s="165">
        <v>0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165">
        <v>0</v>
      </c>
      <c r="Y29" s="165">
        <v>0</v>
      </c>
      <c r="Z29" s="165">
        <v>0</v>
      </c>
      <c r="AA29" s="165">
        <v>0</v>
      </c>
      <c r="AB29" s="165">
        <v>0</v>
      </c>
      <c r="AC29" s="165">
        <v>0</v>
      </c>
      <c r="AD29" s="165">
        <v>0</v>
      </c>
      <c r="AE29" s="165">
        <v>0</v>
      </c>
      <c r="AF29" s="165">
        <v>0</v>
      </c>
      <c r="AG29" s="165">
        <v>0</v>
      </c>
      <c r="AH29" s="165">
        <v>0</v>
      </c>
      <c r="AI29" s="165">
        <v>0</v>
      </c>
      <c r="AJ29" s="165">
        <v>0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</v>
      </c>
      <c r="AS29" s="165">
        <v>0</v>
      </c>
      <c r="AT29" s="165">
        <v>0</v>
      </c>
      <c r="AU29" s="165">
        <v>0</v>
      </c>
      <c r="AV29" s="165">
        <v>0</v>
      </c>
      <c r="AW29" s="165">
        <v>0</v>
      </c>
      <c r="AX29" s="165">
        <v>0</v>
      </c>
      <c r="AY29" s="165">
        <v>0</v>
      </c>
      <c r="AZ29" s="165">
        <v>0</v>
      </c>
      <c r="BA29" s="165">
        <v>0</v>
      </c>
      <c r="BB29" s="165">
        <v>0</v>
      </c>
      <c r="BC29" s="165">
        <v>0</v>
      </c>
      <c r="BD29" s="165">
        <v>0</v>
      </c>
      <c r="BE29" s="165">
        <v>0</v>
      </c>
      <c r="BF29" s="165">
        <v>0</v>
      </c>
      <c r="BG29" s="165">
        <v>0</v>
      </c>
      <c r="BH29" s="165">
        <v>0</v>
      </c>
      <c r="BI29" s="165">
        <v>0</v>
      </c>
      <c r="BJ29" s="165">
        <v>0</v>
      </c>
      <c r="BK29" s="165">
        <v>0</v>
      </c>
      <c r="BL29" s="165">
        <v>0</v>
      </c>
      <c r="BM29" s="165">
        <v>0</v>
      </c>
      <c r="BN29" s="165">
        <v>0</v>
      </c>
      <c r="BO29" s="165">
        <v>0</v>
      </c>
      <c r="BP29" s="165">
        <v>0</v>
      </c>
      <c r="BQ29" s="165">
        <v>0</v>
      </c>
      <c r="BR29" s="165">
        <v>0</v>
      </c>
      <c r="BS29" s="165">
        <v>0</v>
      </c>
      <c r="BT29" s="165">
        <v>0</v>
      </c>
      <c r="BU29" s="165">
        <v>0</v>
      </c>
      <c r="BV29" s="165">
        <v>0</v>
      </c>
      <c r="BW29" s="165">
        <v>0</v>
      </c>
      <c r="BX29" s="165">
        <v>0</v>
      </c>
      <c r="BY29" s="165">
        <v>0</v>
      </c>
      <c r="BZ29" s="165">
        <v>0</v>
      </c>
      <c r="CA29" s="165">
        <v>0</v>
      </c>
      <c r="CB29" s="165">
        <v>0</v>
      </c>
      <c r="CC29" s="165">
        <v>0</v>
      </c>
      <c r="CD29" s="165">
        <v>0</v>
      </c>
      <c r="CE29" s="165">
        <v>0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0</v>
      </c>
      <c r="CM29" s="165">
        <v>0</v>
      </c>
      <c r="CN29" s="165">
        <v>0</v>
      </c>
      <c r="CO29" s="165">
        <v>0</v>
      </c>
      <c r="CP29" s="165">
        <v>0</v>
      </c>
      <c r="CQ29" s="165">
        <v>0</v>
      </c>
      <c r="CR29" s="165">
        <v>0</v>
      </c>
      <c r="CS29" s="165">
        <v>0</v>
      </c>
      <c r="CT29" s="165">
        <v>0</v>
      </c>
      <c r="CU29" s="165">
        <v>0</v>
      </c>
      <c r="CV29" s="165">
        <v>0</v>
      </c>
      <c r="CW29" s="165">
        <v>0</v>
      </c>
      <c r="CX29" s="165"/>
      <c r="CY29" s="165">
        <v>0</v>
      </c>
      <c r="CZ29" s="165">
        <v>0</v>
      </c>
      <c r="DA29" s="165">
        <v>0</v>
      </c>
      <c r="DB29" s="165">
        <v>0</v>
      </c>
      <c r="DC29" s="165">
        <v>0</v>
      </c>
      <c r="DD29" s="196">
        <v>0</v>
      </c>
      <c r="DE29" s="196">
        <v>0</v>
      </c>
      <c r="DF29" s="196">
        <v>0</v>
      </c>
      <c r="DG29" s="196">
        <v>0</v>
      </c>
      <c r="DH29" s="196">
        <v>0</v>
      </c>
      <c r="DI29" s="196">
        <v>0</v>
      </c>
      <c r="DJ29" s="196">
        <v>0</v>
      </c>
      <c r="DK29" s="196">
        <v>0</v>
      </c>
      <c r="DL29" s="196">
        <v>0</v>
      </c>
      <c r="DM29" s="196">
        <v>0</v>
      </c>
      <c r="DN29" s="196">
        <v>0</v>
      </c>
      <c r="DO29" s="196">
        <v>0</v>
      </c>
      <c r="DP29" s="196">
        <v>0</v>
      </c>
      <c r="DQ29" s="196">
        <v>0</v>
      </c>
      <c r="DR29" s="196">
        <v>0</v>
      </c>
      <c r="DS29" s="196">
        <v>0</v>
      </c>
      <c r="DT29" s="196">
        <v>0</v>
      </c>
      <c r="DU29" s="196">
        <v>0</v>
      </c>
      <c r="DV29" s="196">
        <v>0</v>
      </c>
      <c r="DW29" s="196">
        <v>0</v>
      </c>
      <c r="DX29" s="196">
        <v>0</v>
      </c>
      <c r="DY29" s="196">
        <v>0</v>
      </c>
      <c r="DZ29" s="196">
        <v>0</v>
      </c>
      <c r="EA29" s="196">
        <v>0</v>
      </c>
      <c r="EB29" s="196">
        <v>0</v>
      </c>
      <c r="EC29" s="196">
        <v>0</v>
      </c>
      <c r="ED29" s="196">
        <v>0</v>
      </c>
      <c r="EE29" s="196">
        <v>0</v>
      </c>
      <c r="EF29" s="196">
        <v>0</v>
      </c>
      <c r="EG29" s="196">
        <v>0</v>
      </c>
      <c r="EH29" s="196">
        <v>0</v>
      </c>
      <c r="EI29" s="196">
        <v>0</v>
      </c>
      <c r="EJ29" s="196">
        <v>0</v>
      </c>
      <c r="EK29" s="196">
        <v>0</v>
      </c>
      <c r="EL29" s="196">
        <v>0</v>
      </c>
      <c r="EM29" s="196">
        <v>0</v>
      </c>
      <c r="EN29" s="196">
        <v>0</v>
      </c>
      <c r="EO29" s="196">
        <v>0</v>
      </c>
      <c r="EP29" s="196">
        <v>0</v>
      </c>
      <c r="EQ29" s="196">
        <v>0</v>
      </c>
      <c r="ER29" s="196">
        <v>0</v>
      </c>
      <c r="ES29" s="196">
        <v>0</v>
      </c>
      <c r="ET29" s="196">
        <v>0</v>
      </c>
      <c r="EU29" s="196">
        <v>0</v>
      </c>
      <c r="EV29" s="196">
        <v>0</v>
      </c>
      <c r="EW29" s="196">
        <v>0</v>
      </c>
      <c r="EX29" s="187">
        <v>0</v>
      </c>
      <c r="EY29" s="187">
        <v>0</v>
      </c>
      <c r="EZ29" s="196">
        <v>0</v>
      </c>
      <c r="FA29" s="196">
        <v>0</v>
      </c>
      <c r="FB29" s="196">
        <v>0</v>
      </c>
      <c r="FC29" s="196">
        <v>0</v>
      </c>
      <c r="FD29" s="196">
        <v>0</v>
      </c>
    </row>
    <row r="30" spans="1:160" ht="18" x14ac:dyDescent="0.25">
      <c r="A30" s="42" t="s">
        <v>17</v>
      </c>
      <c r="B30" s="165">
        <v>0</v>
      </c>
      <c r="C30" s="165">
        <v>0</v>
      </c>
      <c r="D30" s="165">
        <v>0</v>
      </c>
      <c r="E30" s="165">
        <v>0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  <c r="Q30" s="165">
        <v>0</v>
      </c>
      <c r="R30" s="165">
        <v>0</v>
      </c>
      <c r="S30" s="165">
        <v>0</v>
      </c>
      <c r="T30" s="165">
        <v>0</v>
      </c>
      <c r="U30" s="165">
        <v>0</v>
      </c>
      <c r="V30" s="165">
        <v>0</v>
      </c>
      <c r="W30" s="165">
        <v>0</v>
      </c>
      <c r="X30" s="165">
        <v>0</v>
      </c>
      <c r="Y30" s="165">
        <v>0</v>
      </c>
      <c r="Z30" s="165">
        <v>0</v>
      </c>
      <c r="AA30" s="165">
        <v>0</v>
      </c>
      <c r="AB30" s="165">
        <v>0</v>
      </c>
      <c r="AC30" s="165">
        <v>0</v>
      </c>
      <c r="AD30" s="165">
        <v>0</v>
      </c>
      <c r="AE30" s="165">
        <v>0</v>
      </c>
      <c r="AF30" s="165">
        <v>0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0</v>
      </c>
      <c r="AO30" s="165">
        <v>0</v>
      </c>
      <c r="AP30" s="165">
        <v>0</v>
      </c>
      <c r="AQ30" s="165">
        <v>0</v>
      </c>
      <c r="AR30" s="165">
        <v>0</v>
      </c>
      <c r="AS30" s="165">
        <v>0</v>
      </c>
      <c r="AT30" s="165">
        <v>0</v>
      </c>
      <c r="AU30" s="165">
        <v>0</v>
      </c>
      <c r="AV30" s="165">
        <v>0</v>
      </c>
      <c r="AW30" s="165">
        <v>0</v>
      </c>
      <c r="AX30" s="165">
        <v>0</v>
      </c>
      <c r="AY30" s="165">
        <v>0</v>
      </c>
      <c r="AZ30" s="165">
        <v>0</v>
      </c>
      <c r="BA30" s="165">
        <v>0</v>
      </c>
      <c r="BB30" s="165">
        <v>0</v>
      </c>
      <c r="BC30" s="165">
        <v>0</v>
      </c>
      <c r="BD30" s="165">
        <v>0</v>
      </c>
      <c r="BE30" s="165">
        <v>0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0</v>
      </c>
      <c r="BL30" s="165">
        <v>0</v>
      </c>
      <c r="BM30" s="165">
        <v>0</v>
      </c>
      <c r="BN30" s="165">
        <v>0</v>
      </c>
      <c r="BO30" s="165">
        <v>0</v>
      </c>
      <c r="BP30" s="165">
        <v>0</v>
      </c>
      <c r="BQ30" s="165">
        <v>0</v>
      </c>
      <c r="BR30" s="165">
        <v>0</v>
      </c>
      <c r="BS30" s="165">
        <v>0</v>
      </c>
      <c r="BT30" s="165">
        <v>0</v>
      </c>
      <c r="BU30" s="165">
        <v>0</v>
      </c>
      <c r="BV30" s="165">
        <v>0</v>
      </c>
      <c r="BW30" s="165">
        <v>0</v>
      </c>
      <c r="BX30" s="165">
        <v>0</v>
      </c>
      <c r="BY30" s="165">
        <v>0</v>
      </c>
      <c r="BZ30" s="165">
        <v>0</v>
      </c>
      <c r="CA30" s="165">
        <v>0</v>
      </c>
      <c r="CB30" s="165">
        <v>0</v>
      </c>
      <c r="CC30" s="165">
        <v>0</v>
      </c>
      <c r="CD30" s="165">
        <v>0</v>
      </c>
      <c r="CE30" s="165">
        <v>0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0</v>
      </c>
      <c r="CQ30" s="165">
        <v>0</v>
      </c>
      <c r="CR30" s="165">
        <v>0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/>
      <c r="CY30" s="165">
        <v>0</v>
      </c>
      <c r="CZ30" s="165">
        <v>0</v>
      </c>
      <c r="DA30" s="165">
        <v>0</v>
      </c>
      <c r="DB30" s="165">
        <v>0</v>
      </c>
      <c r="DC30" s="165">
        <v>0</v>
      </c>
      <c r="DD30" s="196">
        <v>0</v>
      </c>
      <c r="DE30" s="196">
        <v>0</v>
      </c>
      <c r="DF30" s="196">
        <v>0</v>
      </c>
      <c r="DG30" s="196">
        <v>0</v>
      </c>
      <c r="DH30" s="196">
        <v>0</v>
      </c>
      <c r="DI30" s="196">
        <v>0</v>
      </c>
      <c r="DJ30" s="196">
        <v>0</v>
      </c>
      <c r="DK30" s="196">
        <v>0</v>
      </c>
      <c r="DL30" s="196">
        <v>0</v>
      </c>
      <c r="DM30" s="196">
        <v>0</v>
      </c>
      <c r="DN30" s="196">
        <v>0</v>
      </c>
      <c r="DO30" s="196">
        <v>0</v>
      </c>
      <c r="DP30" s="196">
        <v>0</v>
      </c>
      <c r="DQ30" s="196">
        <v>0</v>
      </c>
      <c r="DR30" s="196">
        <v>0</v>
      </c>
      <c r="DS30" s="196">
        <v>0</v>
      </c>
      <c r="DT30" s="196">
        <v>0</v>
      </c>
      <c r="DU30" s="196">
        <v>0</v>
      </c>
      <c r="DV30" s="196">
        <v>0</v>
      </c>
      <c r="DW30" s="196">
        <v>0</v>
      </c>
      <c r="DX30" s="196">
        <v>0</v>
      </c>
      <c r="DY30" s="196">
        <v>0</v>
      </c>
      <c r="DZ30" s="196">
        <v>0</v>
      </c>
      <c r="EA30" s="196">
        <v>0</v>
      </c>
      <c r="EB30" s="196">
        <v>0</v>
      </c>
      <c r="EC30" s="196">
        <v>0</v>
      </c>
      <c r="ED30" s="196">
        <v>0</v>
      </c>
      <c r="EE30" s="196">
        <v>0</v>
      </c>
      <c r="EF30" s="196">
        <v>0</v>
      </c>
      <c r="EG30" s="196">
        <v>0</v>
      </c>
      <c r="EH30" s="196">
        <v>0</v>
      </c>
      <c r="EI30" s="196">
        <v>0</v>
      </c>
      <c r="EJ30" s="196">
        <v>0</v>
      </c>
      <c r="EK30" s="196">
        <v>0</v>
      </c>
      <c r="EL30" s="196">
        <v>0</v>
      </c>
      <c r="EM30" s="196">
        <v>0</v>
      </c>
      <c r="EN30" s="196">
        <v>0</v>
      </c>
      <c r="EO30" s="196">
        <v>0</v>
      </c>
      <c r="EP30" s="196">
        <v>0</v>
      </c>
      <c r="EQ30" s="196">
        <v>0</v>
      </c>
      <c r="ER30" s="196">
        <v>0</v>
      </c>
      <c r="ES30" s="196">
        <v>0</v>
      </c>
      <c r="ET30" s="196">
        <v>0</v>
      </c>
      <c r="EU30" s="196">
        <v>0</v>
      </c>
      <c r="EV30" s="196">
        <v>0</v>
      </c>
      <c r="EW30" s="196">
        <v>0</v>
      </c>
      <c r="EX30" s="187">
        <v>0</v>
      </c>
      <c r="EY30" s="187">
        <v>0</v>
      </c>
      <c r="EZ30" s="196">
        <v>0</v>
      </c>
      <c r="FA30" s="196">
        <v>0</v>
      </c>
      <c r="FB30" s="196">
        <v>0</v>
      </c>
      <c r="FC30" s="196">
        <v>0</v>
      </c>
      <c r="FD30" s="196">
        <v>0</v>
      </c>
    </row>
    <row r="31" spans="1:160" x14ac:dyDescent="0.25">
      <c r="A31" s="90" t="s">
        <v>146</v>
      </c>
      <c r="B31" s="92">
        <f t="shared" ref="B31:S31" si="58">SUM(B32:B35)</f>
        <v>7530.9890793379027</v>
      </c>
      <c r="C31" s="92">
        <f t="shared" si="58"/>
        <v>7558.0518059323967</v>
      </c>
      <c r="D31" s="92">
        <f t="shared" si="58"/>
        <v>7647.4563357156949</v>
      </c>
      <c r="E31" s="92">
        <f t="shared" si="58"/>
        <v>7789.6511250329841</v>
      </c>
      <c r="F31" s="92">
        <f t="shared" si="58"/>
        <v>7754.1355842425837</v>
      </c>
      <c r="G31" s="92">
        <f t="shared" si="58"/>
        <v>7284.0993413754277</v>
      </c>
      <c r="H31" s="92">
        <f t="shared" si="58"/>
        <v>7291.1063565741506</v>
      </c>
      <c r="I31" s="92">
        <f t="shared" si="58"/>
        <v>7373.3480702665202</v>
      </c>
      <c r="J31" s="92">
        <f t="shared" si="58"/>
        <v>7036.5163454638623</v>
      </c>
      <c r="K31" s="92">
        <f t="shared" si="58"/>
        <v>7077.4191954871503</v>
      </c>
      <c r="L31" s="92">
        <f t="shared" si="58"/>
        <v>7199.8188273334999</v>
      </c>
      <c r="M31" s="92">
        <f t="shared" si="58"/>
        <v>6625.9288156554903</v>
      </c>
      <c r="N31" s="92">
        <f t="shared" si="58"/>
        <v>4107.16356887662</v>
      </c>
      <c r="O31" s="92">
        <f t="shared" si="58"/>
        <v>4242.0148214240799</v>
      </c>
      <c r="P31" s="92">
        <f>SUM(P32:P35)</f>
        <v>4207.5020430168697</v>
      </c>
      <c r="Q31" s="92">
        <f>SUM(Q32:Q35)</f>
        <v>4178.9714615093553</v>
      </c>
      <c r="R31" s="92">
        <f>SUM(R32:R35)</f>
        <v>4098.3327792827431</v>
      </c>
      <c r="S31" s="92">
        <f t="shared" si="58"/>
        <v>4085.6391338425101</v>
      </c>
      <c r="T31" s="92">
        <f>SUM(T32:T35)</f>
        <v>4242.91998139104</v>
      </c>
      <c r="U31" s="92">
        <f>SUM(U32:U35)</f>
        <v>3509.5497460269303</v>
      </c>
      <c r="V31" s="92">
        <f>SUM(V32:V35)</f>
        <v>3580.0273860649204</v>
      </c>
      <c r="W31" s="92">
        <f>SUM(W32:W35)</f>
        <v>3642.9937038212806</v>
      </c>
      <c r="X31" s="92">
        <f t="shared" ref="X31:AD31" si="59">SUM(X32:X35)</f>
        <v>3474.6560119339701</v>
      </c>
      <c r="Y31" s="92">
        <f t="shared" si="59"/>
        <v>2683.6497599999998</v>
      </c>
      <c r="Z31" s="92">
        <f t="shared" si="59"/>
        <v>2908.774242</v>
      </c>
      <c r="AA31" s="92">
        <f t="shared" si="59"/>
        <v>2813.1800400000002</v>
      </c>
      <c r="AB31" s="92">
        <f t="shared" si="59"/>
        <v>2860.5967326019813</v>
      </c>
      <c r="AC31" s="92">
        <f t="shared" si="59"/>
        <v>2767.413</v>
      </c>
      <c r="AD31" s="92">
        <f t="shared" si="59"/>
        <v>2767.413</v>
      </c>
      <c r="AE31" s="92">
        <f>SUM(AE32:AE35)</f>
        <v>2804.5218309811967</v>
      </c>
      <c r="AF31" s="92">
        <f t="shared" ref="AF31:AK31" si="60">SUM(AF32:AF35)</f>
        <v>2778.2290800000001</v>
      </c>
      <c r="AG31" s="92">
        <f t="shared" si="60"/>
        <v>2765.0627399999998</v>
      </c>
      <c r="AH31" s="92">
        <f t="shared" si="60"/>
        <v>2798.74188</v>
      </c>
      <c r="AI31" s="92">
        <f t="shared" si="60"/>
        <v>2547.1094199999998</v>
      </c>
      <c r="AJ31" s="92">
        <f t="shared" si="60"/>
        <v>2591.3391225999999</v>
      </c>
      <c r="AK31" s="92">
        <f t="shared" si="60"/>
        <v>2582.6</v>
      </c>
      <c r="AL31" s="92">
        <f>SUM(AL32:AL35)</f>
        <v>2610.9378000000002</v>
      </c>
      <c r="AM31" s="92">
        <f t="shared" ref="AM31:BU31" si="61">SUM(AM32:AM35)</f>
        <v>2860.5967326019813</v>
      </c>
      <c r="AN31" s="92">
        <f t="shared" si="61"/>
        <v>2617.1378</v>
      </c>
      <c r="AO31" s="92">
        <f t="shared" si="61"/>
        <v>2617.1378</v>
      </c>
      <c r="AP31" s="92">
        <f t="shared" si="61"/>
        <v>2422.7277840199999</v>
      </c>
      <c r="AQ31" s="92">
        <f t="shared" si="61"/>
        <v>2434.39744028</v>
      </c>
      <c r="AR31" s="92">
        <f t="shared" si="61"/>
        <v>2435.548992</v>
      </c>
      <c r="AS31" s="92">
        <f t="shared" si="61"/>
        <v>2427.1594109000002</v>
      </c>
      <c r="AT31" s="92">
        <f t="shared" si="61"/>
        <v>2395.3965954</v>
      </c>
      <c r="AU31" s="92">
        <f t="shared" si="61"/>
        <v>2444.6568654000002</v>
      </c>
      <c r="AV31" s="92">
        <f t="shared" si="61"/>
        <v>2395.7470720000001</v>
      </c>
      <c r="AW31" s="92">
        <f t="shared" si="61"/>
        <v>2410.068722</v>
      </c>
      <c r="AX31" s="92">
        <f t="shared" si="61"/>
        <v>2342.4523800000002</v>
      </c>
      <c r="AY31" s="92">
        <f t="shared" si="61"/>
        <v>2468.86229482</v>
      </c>
      <c r="AZ31" s="92">
        <f t="shared" si="61"/>
        <v>2345.3326542000004</v>
      </c>
      <c r="BA31" s="92">
        <f t="shared" si="61"/>
        <v>2265.548846668999</v>
      </c>
      <c r="BB31" s="92">
        <f t="shared" si="61"/>
        <v>2323.0824148870715</v>
      </c>
      <c r="BC31" s="92">
        <f t="shared" si="61"/>
        <v>2371.609815716331</v>
      </c>
      <c r="BD31" s="92">
        <f t="shared" si="61"/>
        <v>2281.5639114004757</v>
      </c>
      <c r="BE31" s="92">
        <f t="shared" si="61"/>
        <v>2332.9519266778157</v>
      </c>
      <c r="BF31" s="92">
        <f t="shared" si="61"/>
        <v>2328.0063868999964</v>
      </c>
      <c r="BG31" s="92">
        <f t="shared" si="61"/>
        <v>2215.9158048519575</v>
      </c>
      <c r="BH31" s="92">
        <f t="shared" si="61"/>
        <v>2110.9023478497425</v>
      </c>
      <c r="BI31" s="92">
        <f t="shared" si="61"/>
        <v>2249.396514027892</v>
      </c>
      <c r="BJ31" s="92">
        <f t="shared" si="61"/>
        <v>2198.7298614625593</v>
      </c>
      <c r="BK31" s="92">
        <f t="shared" si="61"/>
        <v>2261.793069491689</v>
      </c>
      <c r="BL31" s="92">
        <f t="shared" si="61"/>
        <v>2238.9706506480006</v>
      </c>
      <c r="BM31" s="92">
        <f t="shared" si="61"/>
        <v>2261.1427227291206</v>
      </c>
      <c r="BN31" s="92">
        <f t="shared" si="61"/>
        <v>2178.678356707233</v>
      </c>
      <c r="BO31" s="92">
        <f t="shared" si="61"/>
        <v>2175.3172851725767</v>
      </c>
      <c r="BP31" s="92">
        <f t="shared" si="61"/>
        <v>2181.0846818688756</v>
      </c>
      <c r="BQ31" s="92">
        <f t="shared" si="61"/>
        <v>2181.0846818688756</v>
      </c>
      <c r="BR31" s="92">
        <f t="shared" si="61"/>
        <v>2229.2904508427027</v>
      </c>
      <c r="BS31" s="92">
        <f t="shared" si="61"/>
        <v>2173.7218421160924</v>
      </c>
      <c r="BT31" s="92">
        <f t="shared" si="61"/>
        <v>2142.7942502956985</v>
      </c>
      <c r="BU31" s="92">
        <f t="shared" si="61"/>
        <v>2209.8389910430747</v>
      </c>
      <c r="BV31" s="92">
        <f t="shared" ref="BV31" si="62">SUM(BV32:BV35)</f>
        <v>2160.0068589623584</v>
      </c>
      <c r="BW31" s="92">
        <f t="shared" ref="BW31:CF31" si="63">SUM(BW32:BW35)</f>
        <v>2012.8571225016144</v>
      </c>
      <c r="BX31" s="92">
        <f t="shared" si="63"/>
        <v>2131.1966431293254</v>
      </c>
      <c r="BY31" s="92">
        <f t="shared" si="63"/>
        <v>2178.4095421560796</v>
      </c>
      <c r="BZ31" s="92">
        <f t="shared" si="63"/>
        <v>2165.7698824788304</v>
      </c>
      <c r="CA31" s="92">
        <f t="shared" si="63"/>
        <v>2193.6805703008613</v>
      </c>
      <c r="CB31" s="92">
        <f t="shared" si="63"/>
        <v>2202.4262575267908</v>
      </c>
      <c r="CC31" s="92">
        <f t="shared" si="63"/>
        <v>2163.471848577507</v>
      </c>
      <c r="CD31" s="92">
        <f t="shared" si="63"/>
        <v>2004.6870370746203</v>
      </c>
      <c r="CE31" s="92">
        <f t="shared" si="63"/>
        <v>2034.6617855205982</v>
      </c>
      <c r="CF31" s="92">
        <f t="shared" si="63"/>
        <v>2007.9502077917025</v>
      </c>
      <c r="CG31" s="92">
        <f t="shared" ref="CG31:CK31" si="64">SUM(CG32:CG35)</f>
        <v>2066.9674665502985</v>
      </c>
      <c r="CH31" s="92">
        <f t="shared" si="64"/>
        <v>2066.9674665502985</v>
      </c>
      <c r="CI31" s="92">
        <v>2020.2040008196866</v>
      </c>
      <c r="CJ31" s="92">
        <v>2020.8569614304711</v>
      </c>
      <c r="CK31" s="92">
        <f t="shared" si="64"/>
        <v>1943.3008387469213</v>
      </c>
      <c r="CL31" s="92">
        <f>SUM(CL32:CL35)</f>
        <v>1914.1053571040591</v>
      </c>
      <c r="CM31" s="92">
        <f t="shared" ref="CM31:CQ31" si="65">SUM(CM32:CM35)</f>
        <v>1983.1995604344468</v>
      </c>
      <c r="CN31" s="92">
        <f t="shared" si="65"/>
        <v>1980.5601251120445</v>
      </c>
      <c r="CO31" s="33">
        <f t="shared" si="65"/>
        <v>1951.7059854698389</v>
      </c>
      <c r="CP31" s="33">
        <f t="shared" si="65"/>
        <v>1951.7059854698389</v>
      </c>
      <c r="CQ31" s="33">
        <f t="shared" si="65"/>
        <v>1808.9174383064133</v>
      </c>
      <c r="CR31" s="33">
        <v>1852.9471567426974</v>
      </c>
      <c r="CS31" s="33">
        <v>1867.63656922429</v>
      </c>
      <c r="CT31" s="33">
        <f t="shared" ref="CT31" si="66">SUM(CT32:CT35)</f>
        <v>1872.8128147380471</v>
      </c>
      <c r="CU31" s="33">
        <v>1864.506648787833</v>
      </c>
      <c r="CV31" s="92">
        <v>1874.472408761176</v>
      </c>
      <c r="CW31" s="92">
        <v>1754.8195094376258</v>
      </c>
      <c r="CX31" s="92">
        <v>1766.1894125068777</v>
      </c>
      <c r="CY31" s="92">
        <v>1781.257308526237</v>
      </c>
      <c r="CZ31" s="92">
        <v>1748.5356887642604</v>
      </c>
      <c r="DA31" s="92">
        <v>1777.9711796568931</v>
      </c>
      <c r="DB31" s="92">
        <v>1775.0513423434661</v>
      </c>
      <c r="DC31" s="92">
        <v>1807.0909561740418</v>
      </c>
      <c r="DD31" s="195">
        <v>1592.5122074290844</v>
      </c>
      <c r="DE31" s="195">
        <v>1597.6052383278363</v>
      </c>
      <c r="DF31" s="195">
        <v>1602.4611399913197</v>
      </c>
      <c r="DG31" s="195">
        <v>1607.4873491260801</v>
      </c>
      <c r="DH31" s="195">
        <v>1612.226521086244</v>
      </c>
      <c r="DI31" s="195">
        <v>1617.3624053748654</v>
      </c>
      <c r="DJ31" s="195">
        <v>1621.7024237589214</v>
      </c>
      <c r="DK31" s="195">
        <v>1626.2037383747108</v>
      </c>
      <c r="DL31" s="195">
        <v>1631.0290112523762</v>
      </c>
      <c r="DM31" s="195">
        <v>1635.6496342306029</v>
      </c>
      <c r="DN31" s="195">
        <v>1640.5430076308037</v>
      </c>
      <c r="DO31" s="195">
        <v>1434.0648548066765</v>
      </c>
      <c r="DP31" s="195">
        <v>1437.7236120460682</v>
      </c>
      <c r="DQ31" s="195">
        <v>1441.3681749938828</v>
      </c>
      <c r="DR31" s="195">
        <v>1444.8887388550174</v>
      </c>
      <c r="DS31" s="195">
        <v>1448.1198439648811</v>
      </c>
      <c r="DT31" s="195">
        <v>1451.9373891526966</v>
      </c>
      <c r="DU31" s="195">
        <v>1451.2492187309335</v>
      </c>
      <c r="DV31" s="195">
        <v>1460.8727996208099</v>
      </c>
      <c r="DW31" s="195">
        <v>1468.3350235814348</v>
      </c>
      <c r="DX31" s="195">
        <v>1471.2073653869345</v>
      </c>
      <c r="DY31" s="195">
        <v>1471.8721928712387</v>
      </c>
      <c r="DZ31" s="195">
        <v>1475.9872680721262</v>
      </c>
      <c r="EA31" s="195">
        <v>1478.5078239089901</v>
      </c>
      <c r="EB31" s="195">
        <v>1478.9580168243003</v>
      </c>
      <c r="EC31" s="195">
        <v>1482.0458059856574</v>
      </c>
      <c r="ED31" s="195">
        <v>1485.0390407142077</v>
      </c>
      <c r="EE31" s="195">
        <v>1489.2738335405254</v>
      </c>
      <c r="EF31" s="195">
        <v>1501.1841245530904</v>
      </c>
      <c r="EG31" s="195">
        <v>1507.7666627650462</v>
      </c>
      <c r="EH31" s="195">
        <v>1288.5348619955032</v>
      </c>
      <c r="EI31" s="195">
        <v>1295.7224132472418</v>
      </c>
      <c r="EJ31" s="195">
        <v>1302.2622112784245</v>
      </c>
      <c r="EK31" s="195">
        <v>1299.6196838554335</v>
      </c>
      <c r="EL31" s="195">
        <v>1300.9520626926876</v>
      </c>
      <c r="EM31" s="195">
        <v>1303.0103244125501</v>
      </c>
      <c r="EN31" s="195">
        <f>EN32+EN33+EN34+EN35</f>
        <v>1305.1011202555151</v>
      </c>
      <c r="EO31" s="195">
        <f t="shared" ref="EO31" si="67">EO32+EO33+EO34+EO35</f>
        <v>1307.8991271790619</v>
      </c>
      <c r="EP31" s="195">
        <v>1309.679680559731</v>
      </c>
      <c r="EQ31" s="195">
        <v>1310.1547392498719</v>
      </c>
      <c r="ER31" s="195">
        <v>1313.3940277751067</v>
      </c>
      <c r="ES31" s="195">
        <v>1316.7648655174455</v>
      </c>
      <c r="ET31" s="195">
        <v>1717.5746637869854</v>
      </c>
      <c r="EU31" s="195">
        <v>1786.9002759688444</v>
      </c>
      <c r="EV31" s="195">
        <v>1789.9174303705047</v>
      </c>
      <c r="EW31" s="195">
        <v>1793.3467332130604</v>
      </c>
      <c r="EX31" s="195">
        <v>1796.6511397264421</v>
      </c>
      <c r="EY31" s="195">
        <v>1797.8118429070103</v>
      </c>
      <c r="EZ31" s="195">
        <v>1802.5237047247049</v>
      </c>
      <c r="FA31" s="195">
        <v>1805.4965327793384</v>
      </c>
      <c r="FB31" s="195">
        <v>1808.2522994518133</v>
      </c>
      <c r="FC31" s="195">
        <v>1811.0671575037888</v>
      </c>
      <c r="FD31" s="195">
        <v>1814.0886218009207</v>
      </c>
    </row>
    <row r="32" spans="1:160" ht="18" x14ac:dyDescent="0.25">
      <c r="A32" s="42" t="s">
        <v>134</v>
      </c>
      <c r="B32" s="92">
        <v>2805.1921965765141</v>
      </c>
      <c r="C32" s="92">
        <v>2873.8310972235181</v>
      </c>
      <c r="D32" s="92">
        <v>2949.2830562275972</v>
      </c>
      <c r="E32" s="92">
        <v>3048.8474265346745</v>
      </c>
      <c r="F32" s="92">
        <v>3025.8694991232765</v>
      </c>
      <c r="G32" s="92">
        <v>2546.2087663806028</v>
      </c>
      <c r="H32" s="92">
        <v>2537.6037412297173</v>
      </c>
      <c r="I32" s="92">
        <v>2563.2183282565202</v>
      </c>
      <c r="J32" s="92">
        <v>2217.6100103927629</v>
      </c>
      <c r="K32" s="92">
        <v>2230.67337077715</v>
      </c>
      <c r="L32" s="92">
        <v>2267.2595602335</v>
      </c>
      <c r="M32" s="92">
        <v>1494.7543610254902</v>
      </c>
      <c r="N32" s="92">
        <v>1493.8514688766204</v>
      </c>
      <c r="O32" s="92">
        <v>1556.9058214240804</v>
      </c>
      <c r="P32" s="92">
        <v>1563.6720430168702</v>
      </c>
      <c r="Q32" s="92">
        <v>1545.2704615093553</v>
      </c>
      <c r="R32" s="92">
        <v>1511.1992582827427</v>
      </c>
      <c r="S32" s="92">
        <v>1498.5056128425101</v>
      </c>
      <c r="T32" s="92">
        <v>1505.5629813910402</v>
      </c>
      <c r="U32" s="92">
        <v>746.20244602693037</v>
      </c>
      <c r="V32" s="92">
        <v>778.12548606492032</v>
      </c>
      <c r="W32" s="92">
        <v>790.68900382128038</v>
      </c>
      <c r="X32" s="92">
        <v>791.00625193397036</v>
      </c>
      <c r="Y32" s="165">
        <v>0</v>
      </c>
      <c r="Z32" s="165">
        <v>0</v>
      </c>
      <c r="AA32" s="165">
        <v>0</v>
      </c>
      <c r="AB32" s="165">
        <v>0</v>
      </c>
      <c r="AC32" s="165">
        <v>0</v>
      </c>
      <c r="AD32" s="165">
        <v>0</v>
      </c>
      <c r="AE32" s="165">
        <v>0</v>
      </c>
      <c r="AF32" s="165">
        <v>0</v>
      </c>
      <c r="AG32" s="165">
        <v>0</v>
      </c>
      <c r="AH32" s="165">
        <v>0</v>
      </c>
      <c r="AI32" s="165">
        <v>0</v>
      </c>
      <c r="AJ32" s="165">
        <v>0</v>
      </c>
      <c r="AK32" s="165">
        <v>0</v>
      </c>
      <c r="AL32" s="165">
        <v>0</v>
      </c>
      <c r="AM32" s="165">
        <v>0</v>
      </c>
      <c r="AN32" s="165">
        <v>0</v>
      </c>
      <c r="AO32" s="165">
        <v>0</v>
      </c>
      <c r="AP32" s="165">
        <v>0</v>
      </c>
      <c r="AQ32" s="165">
        <v>0</v>
      </c>
      <c r="AR32" s="165">
        <v>0</v>
      </c>
      <c r="AS32" s="165">
        <v>0</v>
      </c>
      <c r="AT32" s="165">
        <v>0</v>
      </c>
      <c r="AU32" s="165">
        <v>0</v>
      </c>
      <c r="AV32" s="165">
        <v>0</v>
      </c>
      <c r="AW32" s="165">
        <v>0</v>
      </c>
      <c r="AX32" s="165">
        <v>0</v>
      </c>
      <c r="AY32" s="165">
        <v>0</v>
      </c>
      <c r="AZ32" s="165">
        <v>0</v>
      </c>
      <c r="BA32" s="165">
        <v>0</v>
      </c>
      <c r="BB32" s="165">
        <v>0</v>
      </c>
      <c r="BC32" s="165">
        <v>0</v>
      </c>
      <c r="BD32" s="165">
        <v>0</v>
      </c>
      <c r="BE32" s="165">
        <v>0</v>
      </c>
      <c r="BF32" s="165">
        <v>0</v>
      </c>
      <c r="BG32" s="165">
        <v>0</v>
      </c>
      <c r="BH32" s="165">
        <v>0</v>
      </c>
      <c r="BI32" s="165">
        <v>0</v>
      </c>
      <c r="BJ32" s="165">
        <v>0</v>
      </c>
      <c r="BK32" s="165">
        <v>0</v>
      </c>
      <c r="BL32" s="165">
        <v>0</v>
      </c>
      <c r="BM32" s="165">
        <v>0</v>
      </c>
      <c r="BN32" s="165">
        <v>0</v>
      </c>
      <c r="BO32" s="165">
        <v>0</v>
      </c>
      <c r="BP32" s="165">
        <v>0</v>
      </c>
      <c r="BQ32" s="165">
        <v>0</v>
      </c>
      <c r="BR32" s="165">
        <v>0</v>
      </c>
      <c r="BS32" s="165">
        <v>0</v>
      </c>
      <c r="BT32" s="165">
        <v>0</v>
      </c>
      <c r="BU32" s="165">
        <v>0</v>
      </c>
      <c r="BV32" s="165">
        <v>0</v>
      </c>
      <c r="BW32" s="165">
        <v>0</v>
      </c>
      <c r="BX32" s="165">
        <v>0</v>
      </c>
      <c r="BY32" s="165">
        <v>0</v>
      </c>
      <c r="BZ32" s="165">
        <v>0</v>
      </c>
      <c r="CA32" s="165">
        <v>0</v>
      </c>
      <c r="CB32" s="165">
        <v>0</v>
      </c>
      <c r="CC32" s="165">
        <v>0</v>
      </c>
      <c r="CD32" s="165">
        <v>0</v>
      </c>
      <c r="CE32" s="165">
        <v>0</v>
      </c>
      <c r="CF32" s="165">
        <v>0</v>
      </c>
      <c r="CG32" s="165">
        <v>0</v>
      </c>
      <c r="CH32" s="165">
        <v>0</v>
      </c>
      <c r="CI32" s="165">
        <v>0</v>
      </c>
      <c r="CJ32" s="165">
        <v>0</v>
      </c>
      <c r="CK32" s="165">
        <v>0</v>
      </c>
      <c r="CL32" s="165">
        <v>0</v>
      </c>
      <c r="CM32" s="165">
        <v>0</v>
      </c>
      <c r="CN32" s="165">
        <v>0</v>
      </c>
      <c r="CO32" s="165">
        <v>0</v>
      </c>
      <c r="CP32" s="165">
        <v>0</v>
      </c>
      <c r="CQ32" s="165">
        <v>0</v>
      </c>
      <c r="CR32" s="165">
        <v>0</v>
      </c>
      <c r="CS32" s="165">
        <v>0</v>
      </c>
      <c r="CT32" s="165">
        <v>0</v>
      </c>
      <c r="CU32" s="165">
        <v>0</v>
      </c>
      <c r="CV32" s="165">
        <v>0</v>
      </c>
      <c r="CW32" s="165">
        <v>0</v>
      </c>
      <c r="CX32" s="165">
        <v>0</v>
      </c>
      <c r="CY32" s="165">
        <v>0</v>
      </c>
      <c r="CZ32" s="165">
        <v>0</v>
      </c>
      <c r="DA32" s="165">
        <v>0</v>
      </c>
      <c r="DB32" s="165">
        <v>0</v>
      </c>
      <c r="DC32" s="165">
        <v>0</v>
      </c>
      <c r="DD32" s="196">
        <v>0</v>
      </c>
      <c r="DE32" s="196">
        <v>0</v>
      </c>
      <c r="DF32" s="196">
        <v>0</v>
      </c>
      <c r="DG32" s="196">
        <v>0</v>
      </c>
      <c r="DH32" s="196">
        <v>0</v>
      </c>
      <c r="DI32" s="196">
        <v>0</v>
      </c>
      <c r="DJ32" s="196">
        <v>0</v>
      </c>
      <c r="DK32" s="196">
        <v>0</v>
      </c>
      <c r="DL32" s="196">
        <v>0</v>
      </c>
      <c r="DM32" s="196">
        <v>0</v>
      </c>
      <c r="DN32" s="196">
        <v>0</v>
      </c>
      <c r="DO32" s="196">
        <v>0</v>
      </c>
      <c r="DP32" s="196">
        <v>0</v>
      </c>
      <c r="DQ32" s="196">
        <v>0</v>
      </c>
      <c r="DR32" s="196">
        <v>0</v>
      </c>
      <c r="DS32" s="196">
        <v>0</v>
      </c>
      <c r="DT32" s="196">
        <v>0</v>
      </c>
      <c r="DU32" s="196">
        <v>0</v>
      </c>
      <c r="DV32" s="196">
        <v>0</v>
      </c>
      <c r="DW32" s="196">
        <v>0</v>
      </c>
      <c r="DX32" s="196">
        <v>0</v>
      </c>
      <c r="DY32" s="196">
        <v>0</v>
      </c>
      <c r="DZ32" s="196">
        <v>0</v>
      </c>
      <c r="EA32" s="196">
        <v>0</v>
      </c>
      <c r="EB32" s="196">
        <v>0</v>
      </c>
      <c r="EC32" s="196">
        <v>0</v>
      </c>
      <c r="ED32" s="196">
        <v>0</v>
      </c>
      <c r="EE32" s="196">
        <v>0</v>
      </c>
      <c r="EF32" s="196">
        <v>0</v>
      </c>
      <c r="EG32" s="196">
        <v>0</v>
      </c>
      <c r="EH32" s="196">
        <v>0</v>
      </c>
      <c r="EI32" s="196">
        <v>0</v>
      </c>
      <c r="EJ32" s="196">
        <v>0</v>
      </c>
      <c r="EK32" s="196">
        <v>0</v>
      </c>
      <c r="EL32" s="196">
        <v>0</v>
      </c>
      <c r="EM32" s="196">
        <v>0</v>
      </c>
      <c r="EN32" s="196">
        <v>0</v>
      </c>
      <c r="EO32" s="196">
        <v>0</v>
      </c>
      <c r="EP32" s="196">
        <v>0</v>
      </c>
      <c r="EQ32" s="196">
        <v>0</v>
      </c>
      <c r="ER32" s="196">
        <v>0</v>
      </c>
      <c r="ES32" s="196">
        <v>0</v>
      </c>
      <c r="ET32" s="196">
        <v>0</v>
      </c>
      <c r="EU32" s="196">
        <v>0</v>
      </c>
      <c r="EV32" s="196">
        <v>0</v>
      </c>
      <c r="EW32" s="196">
        <v>0</v>
      </c>
      <c r="EX32" s="187">
        <v>0</v>
      </c>
      <c r="EY32" s="187">
        <v>0</v>
      </c>
      <c r="EZ32" s="196">
        <v>0</v>
      </c>
      <c r="FA32" s="196">
        <v>0</v>
      </c>
      <c r="FB32" s="196">
        <v>0</v>
      </c>
      <c r="FC32" s="196">
        <v>0</v>
      </c>
      <c r="FD32" s="196">
        <v>0</v>
      </c>
    </row>
    <row r="33" spans="1:160" ht="18" x14ac:dyDescent="0.25">
      <c r="A33" s="42" t="s">
        <v>147</v>
      </c>
      <c r="B33" s="165">
        <v>0</v>
      </c>
      <c r="C33" s="165">
        <v>0</v>
      </c>
      <c r="D33" s="165">
        <v>0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65">
        <v>0</v>
      </c>
      <c r="U33" s="165">
        <v>0</v>
      </c>
      <c r="V33" s="165">
        <v>0</v>
      </c>
      <c r="W33" s="165">
        <v>0</v>
      </c>
      <c r="X33" s="165">
        <v>0</v>
      </c>
      <c r="Y33" s="165">
        <v>0</v>
      </c>
      <c r="Z33" s="165">
        <v>0</v>
      </c>
      <c r="AA33" s="165">
        <v>0</v>
      </c>
      <c r="AB33" s="165">
        <v>0</v>
      </c>
      <c r="AC33" s="165">
        <v>0</v>
      </c>
      <c r="AD33" s="165">
        <v>0</v>
      </c>
      <c r="AE33" s="165">
        <v>0</v>
      </c>
      <c r="AF33" s="165">
        <v>0</v>
      </c>
      <c r="AG33" s="165">
        <v>0</v>
      </c>
      <c r="AH33" s="165">
        <v>0</v>
      </c>
      <c r="AI33" s="165">
        <v>0</v>
      </c>
      <c r="AJ33" s="165">
        <v>0</v>
      </c>
      <c r="AK33" s="165">
        <v>0</v>
      </c>
      <c r="AL33" s="165">
        <v>0</v>
      </c>
      <c r="AM33" s="165">
        <v>0</v>
      </c>
      <c r="AN33" s="165">
        <v>0</v>
      </c>
      <c r="AO33" s="165">
        <v>0</v>
      </c>
      <c r="AP33" s="165">
        <v>0</v>
      </c>
      <c r="AQ33" s="165">
        <v>0</v>
      </c>
      <c r="AR33" s="165">
        <v>0</v>
      </c>
      <c r="AS33" s="165">
        <v>0</v>
      </c>
      <c r="AT33" s="165">
        <v>0</v>
      </c>
      <c r="AU33" s="165">
        <v>0</v>
      </c>
      <c r="AV33" s="165">
        <v>0</v>
      </c>
      <c r="AW33" s="165">
        <v>0</v>
      </c>
      <c r="AX33" s="165">
        <v>0</v>
      </c>
      <c r="AY33" s="165">
        <v>0</v>
      </c>
      <c r="AZ33" s="165">
        <v>0</v>
      </c>
      <c r="BA33" s="165">
        <v>0</v>
      </c>
      <c r="BB33" s="165">
        <v>0</v>
      </c>
      <c r="BC33" s="165">
        <v>0</v>
      </c>
      <c r="BD33" s="165">
        <v>0</v>
      </c>
      <c r="BE33" s="165">
        <v>0</v>
      </c>
      <c r="BF33" s="165">
        <v>0</v>
      </c>
      <c r="BG33" s="165">
        <v>0</v>
      </c>
      <c r="BH33" s="165">
        <v>0</v>
      </c>
      <c r="BI33" s="165">
        <v>0</v>
      </c>
      <c r="BJ33" s="165">
        <v>0</v>
      </c>
      <c r="BK33" s="165">
        <v>0</v>
      </c>
      <c r="BL33" s="165">
        <v>0</v>
      </c>
      <c r="BM33" s="165">
        <v>0</v>
      </c>
      <c r="BN33" s="165">
        <v>0</v>
      </c>
      <c r="BO33" s="165">
        <v>0</v>
      </c>
      <c r="BP33" s="165">
        <v>0</v>
      </c>
      <c r="BQ33" s="165">
        <v>0</v>
      </c>
      <c r="BR33" s="165">
        <v>0</v>
      </c>
      <c r="BS33" s="165">
        <v>0</v>
      </c>
      <c r="BT33" s="165">
        <v>0</v>
      </c>
      <c r="BU33" s="165">
        <v>0</v>
      </c>
      <c r="BV33" s="165">
        <v>0</v>
      </c>
      <c r="BW33" s="165">
        <v>0</v>
      </c>
      <c r="BX33" s="165">
        <v>0</v>
      </c>
      <c r="BY33" s="165">
        <v>0</v>
      </c>
      <c r="BZ33" s="165">
        <v>0</v>
      </c>
      <c r="CA33" s="165">
        <v>0</v>
      </c>
      <c r="CB33" s="165">
        <v>0</v>
      </c>
      <c r="CC33" s="165">
        <v>0</v>
      </c>
      <c r="CD33" s="165">
        <v>0</v>
      </c>
      <c r="CE33" s="165">
        <v>0</v>
      </c>
      <c r="CF33" s="165">
        <v>0</v>
      </c>
      <c r="CG33" s="165">
        <v>0</v>
      </c>
      <c r="CH33" s="165">
        <v>0</v>
      </c>
      <c r="CI33" s="165">
        <v>0</v>
      </c>
      <c r="CJ33" s="165">
        <v>0</v>
      </c>
      <c r="CK33" s="165">
        <v>0</v>
      </c>
      <c r="CL33" s="165">
        <v>0</v>
      </c>
      <c r="CM33" s="165">
        <v>0</v>
      </c>
      <c r="CN33" s="165">
        <v>0</v>
      </c>
      <c r="CO33" s="165">
        <v>0</v>
      </c>
      <c r="CP33" s="165">
        <v>0</v>
      </c>
      <c r="CQ33" s="165">
        <v>0</v>
      </c>
      <c r="CR33" s="165">
        <v>0</v>
      </c>
      <c r="CS33" s="165">
        <v>0</v>
      </c>
      <c r="CT33" s="165">
        <v>0</v>
      </c>
      <c r="CU33" s="165">
        <v>0</v>
      </c>
      <c r="CV33" s="165">
        <v>0</v>
      </c>
      <c r="CW33" s="165">
        <v>0</v>
      </c>
      <c r="CX33" s="165">
        <v>0</v>
      </c>
      <c r="CY33" s="165">
        <v>0</v>
      </c>
      <c r="CZ33" s="165">
        <v>0</v>
      </c>
      <c r="DA33" s="165">
        <v>0</v>
      </c>
      <c r="DB33" s="165">
        <v>0</v>
      </c>
      <c r="DC33" s="165">
        <v>0</v>
      </c>
      <c r="DD33" s="196">
        <v>0</v>
      </c>
      <c r="DE33" s="196">
        <v>0</v>
      </c>
      <c r="DF33" s="196">
        <v>0</v>
      </c>
      <c r="DG33" s="196">
        <v>0</v>
      </c>
      <c r="DH33" s="196">
        <v>0</v>
      </c>
      <c r="DI33" s="196">
        <v>0</v>
      </c>
      <c r="DJ33" s="196">
        <v>0</v>
      </c>
      <c r="DK33" s="196">
        <v>0</v>
      </c>
      <c r="DL33" s="196">
        <v>0</v>
      </c>
      <c r="DM33" s="196">
        <v>0</v>
      </c>
      <c r="DN33" s="196">
        <v>0</v>
      </c>
      <c r="DO33" s="196">
        <v>0</v>
      </c>
      <c r="DP33" s="196">
        <v>0</v>
      </c>
      <c r="DQ33" s="196">
        <v>0</v>
      </c>
      <c r="DR33" s="196">
        <v>0</v>
      </c>
      <c r="DS33" s="196">
        <v>0</v>
      </c>
      <c r="DT33" s="196">
        <v>0</v>
      </c>
      <c r="DU33" s="196">
        <v>0</v>
      </c>
      <c r="DV33" s="196">
        <v>0</v>
      </c>
      <c r="DW33" s="196">
        <v>0</v>
      </c>
      <c r="DX33" s="196">
        <v>0</v>
      </c>
      <c r="DY33" s="196">
        <v>0</v>
      </c>
      <c r="DZ33" s="196">
        <v>0</v>
      </c>
      <c r="EA33" s="196">
        <v>0</v>
      </c>
      <c r="EB33" s="196">
        <v>0</v>
      </c>
      <c r="EC33" s="196">
        <v>0</v>
      </c>
      <c r="ED33" s="196">
        <v>0</v>
      </c>
      <c r="EE33" s="196">
        <v>0</v>
      </c>
      <c r="EF33" s="196">
        <v>0</v>
      </c>
      <c r="EG33" s="196">
        <v>0</v>
      </c>
      <c r="EH33" s="196">
        <v>0</v>
      </c>
      <c r="EI33" s="196">
        <v>0</v>
      </c>
      <c r="EJ33" s="196">
        <v>0</v>
      </c>
      <c r="EK33" s="196">
        <v>0</v>
      </c>
      <c r="EL33" s="196">
        <v>0</v>
      </c>
      <c r="EM33" s="196">
        <v>0</v>
      </c>
      <c r="EN33" s="196">
        <v>0</v>
      </c>
      <c r="EO33" s="196">
        <v>0</v>
      </c>
      <c r="EP33" s="196">
        <v>0</v>
      </c>
      <c r="EQ33" s="196">
        <v>0</v>
      </c>
      <c r="ER33" s="196">
        <v>0</v>
      </c>
      <c r="ES33" s="196">
        <v>0</v>
      </c>
      <c r="ET33" s="196">
        <v>0</v>
      </c>
      <c r="EU33" s="196">
        <v>0</v>
      </c>
      <c r="EV33" s="196">
        <v>0</v>
      </c>
      <c r="EW33" s="196">
        <v>0</v>
      </c>
      <c r="EX33" s="187">
        <v>0</v>
      </c>
      <c r="EY33" s="187">
        <v>0</v>
      </c>
      <c r="EZ33" s="196">
        <v>0</v>
      </c>
      <c r="FA33" s="196">
        <v>0</v>
      </c>
      <c r="FB33" s="196">
        <v>0</v>
      </c>
      <c r="FC33" s="196">
        <v>0</v>
      </c>
      <c r="FD33" s="196">
        <v>0</v>
      </c>
    </row>
    <row r="34" spans="1:160" x14ac:dyDescent="0.25">
      <c r="A34" s="42" t="s">
        <v>150</v>
      </c>
      <c r="B34" s="92">
        <v>4725.7968827613886</v>
      </c>
      <c r="C34" s="92">
        <v>4684.2207087088791</v>
      </c>
      <c r="D34" s="92">
        <v>4698.1732794880982</v>
      </c>
      <c r="E34" s="92">
        <v>4740.80369849831</v>
      </c>
      <c r="F34" s="92">
        <v>4728.2660851193068</v>
      </c>
      <c r="G34" s="92">
        <v>4737.8905749948253</v>
      </c>
      <c r="H34" s="92">
        <v>4753.5026153444333</v>
      </c>
      <c r="I34" s="92">
        <v>4810.12974201</v>
      </c>
      <c r="J34" s="92">
        <v>4818.9063350710994</v>
      </c>
      <c r="K34" s="92">
        <v>4846.7458247100003</v>
      </c>
      <c r="L34" s="92">
        <v>4932.5592670999995</v>
      </c>
      <c r="M34" s="92">
        <v>5131.1744546299997</v>
      </c>
      <c r="N34" s="92">
        <v>2613.3121000000001</v>
      </c>
      <c r="O34" s="92">
        <v>2685.1089999999999</v>
      </c>
      <c r="P34" s="92">
        <v>2643.83</v>
      </c>
      <c r="Q34" s="92">
        <v>2633.701</v>
      </c>
      <c r="R34" s="92">
        <v>2587.1335210000002</v>
      </c>
      <c r="S34" s="92">
        <v>2587.1335210000002</v>
      </c>
      <c r="T34" s="92">
        <v>2737.357</v>
      </c>
      <c r="U34" s="92">
        <v>2763.3472999999999</v>
      </c>
      <c r="V34" s="92">
        <v>2801.9018999999998</v>
      </c>
      <c r="W34" s="92">
        <v>2852.3047000000001</v>
      </c>
      <c r="X34" s="92">
        <v>2683.6497599999998</v>
      </c>
      <c r="Y34" s="92">
        <v>2683.6497599999998</v>
      </c>
      <c r="Z34" s="92">
        <v>2908.774242</v>
      </c>
      <c r="AA34" s="92">
        <v>2813.1800400000002</v>
      </c>
      <c r="AB34" s="92">
        <v>2860.5967326019813</v>
      </c>
      <c r="AC34" s="92">
        <v>2767.413</v>
      </c>
      <c r="AD34" s="92">
        <v>2767.413</v>
      </c>
      <c r="AE34" s="92">
        <v>2804.5218309811967</v>
      </c>
      <c r="AF34" s="92">
        <v>2778.2290800000001</v>
      </c>
      <c r="AG34" s="92">
        <v>2765.0627399999998</v>
      </c>
      <c r="AH34" s="92">
        <v>2798.74188</v>
      </c>
      <c r="AI34" s="92">
        <v>2547.1094199999998</v>
      </c>
      <c r="AJ34" s="92">
        <v>2591.3391225999999</v>
      </c>
      <c r="AK34" s="92">
        <v>2582.6</v>
      </c>
      <c r="AL34" s="92">
        <v>2610.9378000000002</v>
      </c>
      <c r="AM34" s="92">
        <v>2860.5967326019813</v>
      </c>
      <c r="AN34" s="92">
        <v>2617.1378</v>
      </c>
      <c r="AO34" s="92">
        <v>2617.1378</v>
      </c>
      <c r="AP34" s="92">
        <v>2422.7277840199999</v>
      </c>
      <c r="AQ34" s="92">
        <v>2434.39744028</v>
      </c>
      <c r="AR34" s="92">
        <v>2435.548992</v>
      </c>
      <c r="AS34" s="92">
        <v>2427.1594109000002</v>
      </c>
      <c r="AT34" s="92">
        <v>2395.3965954</v>
      </c>
      <c r="AU34" s="92">
        <v>2444.6568654000002</v>
      </c>
      <c r="AV34" s="92">
        <v>2395.7470720000001</v>
      </c>
      <c r="AW34" s="92">
        <v>2410.068722</v>
      </c>
      <c r="AX34" s="92">
        <v>2342.4523800000002</v>
      </c>
      <c r="AY34" s="92">
        <v>2468.86229482</v>
      </c>
      <c r="AZ34" s="92">
        <v>2345.3326542000004</v>
      </c>
      <c r="BA34" s="92">
        <v>2265.548846668999</v>
      </c>
      <c r="BB34" s="92">
        <v>2323.0824148870715</v>
      </c>
      <c r="BC34" s="92">
        <v>2371.609815716331</v>
      </c>
      <c r="BD34" s="92">
        <v>2281.5639114004757</v>
      </c>
      <c r="BE34" s="92">
        <v>2332.9519266778157</v>
      </c>
      <c r="BF34" s="92">
        <v>2328.0063868999964</v>
      </c>
      <c r="BG34" s="92">
        <v>2215.9158048519575</v>
      </c>
      <c r="BH34" s="92">
        <v>2110.9023478497425</v>
      </c>
      <c r="BI34" s="92">
        <v>2249.396514027892</v>
      </c>
      <c r="BJ34" s="92">
        <v>2198.7298614625593</v>
      </c>
      <c r="BK34" s="92">
        <v>2261.793069491689</v>
      </c>
      <c r="BL34" s="92">
        <v>2238.9706506480006</v>
      </c>
      <c r="BM34" s="92">
        <v>2261.1427227291206</v>
      </c>
      <c r="BN34" s="92">
        <v>2178.678356707233</v>
      </c>
      <c r="BO34" s="92">
        <v>2175.3172851725767</v>
      </c>
      <c r="BP34" s="92">
        <v>2181.0846818688756</v>
      </c>
      <c r="BQ34" s="92">
        <v>2181.0846818688756</v>
      </c>
      <c r="BR34" s="92">
        <v>2229.2904508427027</v>
      </c>
      <c r="BS34" s="92">
        <v>2173.7218421160924</v>
      </c>
      <c r="BT34" s="92">
        <v>2142.7942502956985</v>
      </c>
      <c r="BU34" s="92">
        <v>2209.8389910430747</v>
      </c>
      <c r="BV34" s="92">
        <v>2160.0068589623584</v>
      </c>
      <c r="BW34" s="92">
        <v>2012.8571225016144</v>
      </c>
      <c r="BX34" s="92">
        <v>2131.1966431293254</v>
      </c>
      <c r="BY34" s="92">
        <v>2178.4095421560796</v>
      </c>
      <c r="BZ34" s="92">
        <v>2165.7698824788304</v>
      </c>
      <c r="CA34" s="92">
        <v>2193.6805703008613</v>
      </c>
      <c r="CB34" s="92">
        <v>2202.4262575267908</v>
      </c>
      <c r="CC34" s="92">
        <v>2163.471848577507</v>
      </c>
      <c r="CD34" s="92">
        <v>2004.6870370746203</v>
      </c>
      <c r="CE34" s="92">
        <v>2034.6617855205982</v>
      </c>
      <c r="CF34" s="92">
        <v>2007.9502077917025</v>
      </c>
      <c r="CG34" s="92">
        <v>2066.9674665502985</v>
      </c>
      <c r="CH34" s="92">
        <v>2066.9674665502985</v>
      </c>
      <c r="CI34" s="92">
        <v>2020.2040008196866</v>
      </c>
      <c r="CJ34" s="92">
        <v>2020.8569614304711</v>
      </c>
      <c r="CK34" s="92">
        <v>1943.3008387469213</v>
      </c>
      <c r="CL34" s="92">
        <v>1914.1053571040591</v>
      </c>
      <c r="CM34" s="92">
        <v>1983.1995604344468</v>
      </c>
      <c r="CN34" s="92">
        <v>1980.5601251120445</v>
      </c>
      <c r="CO34" s="33">
        <v>1951.7059854698389</v>
      </c>
      <c r="CP34" s="33">
        <v>1951.7059854698389</v>
      </c>
      <c r="CQ34" s="33">
        <v>1808.9174383064133</v>
      </c>
      <c r="CR34" s="33">
        <v>1852.9471567426974</v>
      </c>
      <c r="CS34" s="33">
        <v>1867.63656922429</v>
      </c>
      <c r="CT34" s="33">
        <v>1872.8128147380471</v>
      </c>
      <c r="CU34" s="33">
        <v>1864.506648787833</v>
      </c>
      <c r="CV34" s="92">
        <v>1874.472408761176</v>
      </c>
      <c r="CW34" s="92">
        <v>1754.8195094376258</v>
      </c>
      <c r="CX34" s="92">
        <v>1766.1894125068777</v>
      </c>
      <c r="CY34" s="92">
        <v>1781.257308526237</v>
      </c>
      <c r="CZ34" s="92">
        <v>1748.5356887642604</v>
      </c>
      <c r="DA34" s="92">
        <v>1777.9711796568931</v>
      </c>
      <c r="DB34" s="92">
        <v>1775.0513423434661</v>
      </c>
      <c r="DC34" s="92">
        <v>1807.0909561740418</v>
      </c>
      <c r="DD34" s="195">
        <v>1592.5122074290844</v>
      </c>
      <c r="DE34" s="39">
        <v>1597.6052383278363</v>
      </c>
      <c r="DF34" s="39">
        <v>1602.4611399913197</v>
      </c>
      <c r="DG34" s="39">
        <v>1607.4873491260801</v>
      </c>
      <c r="DH34" s="39">
        <v>1612.226521086244</v>
      </c>
      <c r="DI34" s="39">
        <v>1617.3624053748654</v>
      </c>
      <c r="DJ34" s="39">
        <v>1621.7024237589214</v>
      </c>
      <c r="DK34" s="39">
        <v>1626.2037383747108</v>
      </c>
      <c r="DL34" s="39">
        <v>1631.0290112523762</v>
      </c>
      <c r="DM34" s="39">
        <v>1635.6496342306029</v>
      </c>
      <c r="DN34" s="39">
        <v>1640.5430076308037</v>
      </c>
      <c r="DO34" s="39">
        <v>1434.0648548066765</v>
      </c>
      <c r="DP34" s="39">
        <v>1437.7236120460682</v>
      </c>
      <c r="DQ34" s="39">
        <v>1441.3681749938828</v>
      </c>
      <c r="DR34" s="39">
        <v>1444.8887388550174</v>
      </c>
      <c r="DS34" s="39">
        <v>1448.1198439648811</v>
      </c>
      <c r="DT34" s="39">
        <v>1451.9373891526966</v>
      </c>
      <c r="DU34" s="39">
        <v>1451.2492187309335</v>
      </c>
      <c r="DV34" s="39">
        <v>1460.8727996208099</v>
      </c>
      <c r="DW34" s="39">
        <v>1468.3350235814348</v>
      </c>
      <c r="DX34" s="39">
        <v>1471.2073653869345</v>
      </c>
      <c r="DY34" s="39">
        <v>1471.8721928712387</v>
      </c>
      <c r="DZ34" s="39">
        <v>1475.9872680721262</v>
      </c>
      <c r="EA34" s="39">
        <v>1478.5078239089901</v>
      </c>
      <c r="EB34" s="39">
        <v>1478.9580168243003</v>
      </c>
      <c r="EC34" s="39">
        <v>1482.0458059856574</v>
      </c>
      <c r="ED34" s="39">
        <v>1485.0390407142077</v>
      </c>
      <c r="EE34" s="39">
        <v>1489.2738335405254</v>
      </c>
      <c r="EF34" s="39">
        <v>1501.1841245530904</v>
      </c>
      <c r="EG34" s="39">
        <v>1507.7666627650462</v>
      </c>
      <c r="EH34" s="39">
        <v>1288.5348619955032</v>
      </c>
      <c r="EI34" s="39">
        <v>1295.7224132472418</v>
      </c>
      <c r="EJ34" s="39">
        <v>1302.2622112784245</v>
      </c>
      <c r="EK34" s="39">
        <v>1299.6196838554335</v>
      </c>
      <c r="EL34" s="39">
        <v>1300.9520626926876</v>
      </c>
      <c r="EM34" s="39">
        <v>1303.0103244125501</v>
      </c>
      <c r="EN34" s="39">
        <v>1305.1011202555151</v>
      </c>
      <c r="EO34" s="39">
        <v>1307.8991271790619</v>
      </c>
      <c r="EP34" s="39">
        <v>1309.679680559731</v>
      </c>
      <c r="EQ34" s="39">
        <v>1310.1547392498719</v>
      </c>
      <c r="ER34" s="39">
        <v>1313.3940277751067</v>
      </c>
      <c r="ES34" s="39">
        <v>1316.7648655174455</v>
      </c>
      <c r="ET34" s="39">
        <v>1717.5746637869854</v>
      </c>
      <c r="EU34" s="39">
        <v>1786.9002759688444</v>
      </c>
      <c r="EV34" s="39">
        <v>1789.9174303705047</v>
      </c>
      <c r="EW34" s="39">
        <v>1793.3467332130604</v>
      </c>
      <c r="EX34" s="39">
        <v>1796.6511397264421</v>
      </c>
      <c r="EY34" s="39">
        <v>1797.8118429070103</v>
      </c>
      <c r="EZ34" s="39">
        <v>1802.5237047247049</v>
      </c>
      <c r="FA34" s="39">
        <v>1805.4965327793384</v>
      </c>
      <c r="FB34" s="39">
        <v>1808.2522994518133</v>
      </c>
      <c r="FC34" s="39">
        <v>1811.0671575037888</v>
      </c>
      <c r="FD34" s="39">
        <v>1814.0886218009207</v>
      </c>
    </row>
    <row r="35" spans="1:160" ht="18" x14ac:dyDescent="0.25">
      <c r="A35" s="42" t="s">
        <v>148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v>0</v>
      </c>
      <c r="T35" s="165">
        <v>0</v>
      </c>
      <c r="U35" s="165">
        <v>0</v>
      </c>
      <c r="V35" s="165">
        <v>0</v>
      </c>
      <c r="W35" s="165">
        <v>0</v>
      </c>
      <c r="X35" s="165">
        <v>0</v>
      </c>
      <c r="Y35" s="165">
        <v>0</v>
      </c>
      <c r="Z35" s="165">
        <v>0</v>
      </c>
      <c r="AA35" s="165">
        <v>0</v>
      </c>
      <c r="AB35" s="165">
        <v>0</v>
      </c>
      <c r="AC35" s="165">
        <v>0</v>
      </c>
      <c r="AD35" s="165">
        <v>0</v>
      </c>
      <c r="AE35" s="165">
        <v>0</v>
      </c>
      <c r="AF35" s="165">
        <v>0</v>
      </c>
      <c r="AG35" s="165">
        <v>0</v>
      </c>
      <c r="AH35" s="165">
        <v>0</v>
      </c>
      <c r="AI35" s="165">
        <v>0</v>
      </c>
      <c r="AJ35" s="165">
        <v>0</v>
      </c>
      <c r="AK35" s="165">
        <v>0</v>
      </c>
      <c r="AL35" s="165">
        <v>0</v>
      </c>
      <c r="AM35" s="165">
        <v>0</v>
      </c>
      <c r="AN35" s="165">
        <v>0</v>
      </c>
      <c r="AO35" s="165">
        <v>0</v>
      </c>
      <c r="AP35" s="165">
        <v>0</v>
      </c>
      <c r="AQ35" s="165">
        <v>0</v>
      </c>
      <c r="AR35" s="165">
        <v>0</v>
      </c>
      <c r="AS35" s="165">
        <v>0</v>
      </c>
      <c r="AT35" s="165">
        <v>0</v>
      </c>
      <c r="AU35" s="165">
        <v>0</v>
      </c>
      <c r="AV35" s="165">
        <v>0</v>
      </c>
      <c r="AW35" s="165">
        <v>0</v>
      </c>
      <c r="AX35" s="165">
        <v>0</v>
      </c>
      <c r="AY35" s="165">
        <v>0</v>
      </c>
      <c r="AZ35" s="165">
        <v>0</v>
      </c>
      <c r="BA35" s="165">
        <v>0</v>
      </c>
      <c r="BB35" s="165">
        <v>0</v>
      </c>
      <c r="BC35" s="165">
        <v>0</v>
      </c>
      <c r="BD35" s="165">
        <v>0</v>
      </c>
      <c r="BE35" s="165">
        <v>0</v>
      </c>
      <c r="BF35" s="165">
        <v>0</v>
      </c>
      <c r="BG35" s="165">
        <v>0</v>
      </c>
      <c r="BH35" s="165">
        <v>0</v>
      </c>
      <c r="BI35" s="165">
        <v>0</v>
      </c>
      <c r="BJ35" s="165">
        <v>0</v>
      </c>
      <c r="BK35" s="165">
        <v>0</v>
      </c>
      <c r="BL35" s="165">
        <v>0</v>
      </c>
      <c r="BM35" s="165">
        <v>0</v>
      </c>
      <c r="BN35" s="165">
        <v>0</v>
      </c>
      <c r="BO35" s="165">
        <v>0</v>
      </c>
      <c r="BP35" s="165">
        <v>0</v>
      </c>
      <c r="BQ35" s="165"/>
      <c r="BR35" s="165"/>
      <c r="BS35" s="165"/>
      <c r="BT35" s="165"/>
      <c r="BU35" s="165"/>
      <c r="BV35" s="165">
        <v>0</v>
      </c>
      <c r="BW35" s="165">
        <v>0</v>
      </c>
      <c r="BX35" s="165">
        <v>0</v>
      </c>
      <c r="BY35" s="165">
        <v>0</v>
      </c>
      <c r="BZ35" s="165">
        <v>0</v>
      </c>
      <c r="CA35" s="165">
        <v>0</v>
      </c>
      <c r="CB35" s="165">
        <v>0</v>
      </c>
      <c r="CC35" s="165">
        <v>0</v>
      </c>
      <c r="CD35" s="165">
        <v>0</v>
      </c>
      <c r="CE35" s="165">
        <v>0</v>
      </c>
      <c r="CF35" s="165">
        <v>0</v>
      </c>
      <c r="CG35" s="165">
        <v>0</v>
      </c>
      <c r="CH35" s="165">
        <v>0</v>
      </c>
      <c r="CI35" s="165">
        <v>0</v>
      </c>
      <c r="CJ35" s="165">
        <v>0</v>
      </c>
      <c r="CK35" s="165">
        <v>0</v>
      </c>
      <c r="CL35" s="165">
        <v>0</v>
      </c>
      <c r="CM35" s="165">
        <v>0</v>
      </c>
      <c r="CN35" s="165">
        <v>0</v>
      </c>
      <c r="CO35" s="165">
        <v>0</v>
      </c>
      <c r="CP35" s="165">
        <v>0</v>
      </c>
      <c r="CQ35" s="165">
        <v>0</v>
      </c>
      <c r="CR35" s="165">
        <v>0</v>
      </c>
      <c r="CS35" s="165">
        <v>0</v>
      </c>
      <c r="CT35" s="165">
        <v>0</v>
      </c>
      <c r="CU35" s="185">
        <v>0</v>
      </c>
      <c r="CV35" s="165">
        <v>0</v>
      </c>
      <c r="CW35" s="165">
        <v>0</v>
      </c>
      <c r="CX35" s="165">
        <v>0</v>
      </c>
      <c r="CY35" s="165">
        <v>0</v>
      </c>
      <c r="CZ35" s="165">
        <v>0</v>
      </c>
      <c r="DA35" s="165">
        <v>0</v>
      </c>
      <c r="DB35" s="165">
        <v>0</v>
      </c>
      <c r="DC35" s="165">
        <v>0</v>
      </c>
      <c r="DD35" s="196">
        <v>0</v>
      </c>
      <c r="DE35" s="187">
        <v>0</v>
      </c>
      <c r="DF35" s="187">
        <v>0</v>
      </c>
      <c r="DG35" s="187">
        <v>0</v>
      </c>
      <c r="DH35" s="187">
        <v>0</v>
      </c>
      <c r="DI35" s="187">
        <v>0</v>
      </c>
      <c r="DJ35" s="187">
        <v>0</v>
      </c>
      <c r="DK35" s="187">
        <v>0</v>
      </c>
      <c r="DL35" s="187">
        <v>0</v>
      </c>
      <c r="DM35" s="187">
        <v>0</v>
      </c>
      <c r="DN35" s="187">
        <v>0</v>
      </c>
      <c r="DO35" s="187">
        <v>0</v>
      </c>
      <c r="DP35" s="187">
        <v>0</v>
      </c>
      <c r="DQ35" s="187">
        <v>0</v>
      </c>
      <c r="DR35" s="187">
        <v>0</v>
      </c>
      <c r="DS35" s="187">
        <v>0</v>
      </c>
      <c r="DT35" s="187">
        <v>0</v>
      </c>
      <c r="DU35" s="187">
        <v>0</v>
      </c>
      <c r="DV35" s="187">
        <v>0</v>
      </c>
      <c r="DW35" s="187">
        <v>0</v>
      </c>
      <c r="DX35" s="187">
        <v>0</v>
      </c>
      <c r="DY35" s="187">
        <v>0</v>
      </c>
      <c r="DZ35" s="187">
        <v>0</v>
      </c>
      <c r="EA35" s="187">
        <v>0</v>
      </c>
      <c r="EB35" s="187">
        <v>0</v>
      </c>
      <c r="EC35" s="187">
        <v>0</v>
      </c>
      <c r="ED35" s="187">
        <v>0</v>
      </c>
      <c r="EE35" s="187">
        <v>0</v>
      </c>
      <c r="EF35" s="187">
        <v>0</v>
      </c>
      <c r="EG35" s="187">
        <v>0</v>
      </c>
      <c r="EH35" s="187">
        <v>0</v>
      </c>
      <c r="EI35" s="187">
        <v>0</v>
      </c>
      <c r="EJ35" s="187">
        <v>0</v>
      </c>
      <c r="EK35" s="187">
        <v>0</v>
      </c>
      <c r="EL35" s="187">
        <v>0</v>
      </c>
      <c r="EM35" s="187">
        <v>0</v>
      </c>
      <c r="EN35" s="187">
        <v>0</v>
      </c>
      <c r="EO35" s="187">
        <v>0</v>
      </c>
      <c r="EP35" s="187">
        <v>0</v>
      </c>
      <c r="EQ35" s="187">
        <v>0</v>
      </c>
      <c r="ER35" s="187">
        <v>0</v>
      </c>
      <c r="ES35" s="187">
        <v>0</v>
      </c>
      <c r="ET35" s="187">
        <v>0</v>
      </c>
      <c r="EU35" s="187">
        <v>0</v>
      </c>
      <c r="EV35" s="187">
        <v>0</v>
      </c>
      <c r="EW35" s="187">
        <v>0</v>
      </c>
      <c r="EX35" s="187">
        <v>0</v>
      </c>
      <c r="EY35" s="187">
        <v>0</v>
      </c>
      <c r="EZ35" s="187">
        <v>0</v>
      </c>
      <c r="FA35" s="187">
        <v>0</v>
      </c>
      <c r="FB35" s="187">
        <v>0</v>
      </c>
      <c r="FC35" s="187">
        <v>0</v>
      </c>
      <c r="FD35" s="187">
        <v>0</v>
      </c>
    </row>
    <row r="36" spans="1:160" x14ac:dyDescent="0.25">
      <c r="A36" s="90" t="s">
        <v>15</v>
      </c>
      <c r="B36" s="25">
        <f t="shared" ref="B36:X36" si="68">+B6+B27</f>
        <v>406958.13745115628</v>
      </c>
      <c r="C36" s="25">
        <f t="shared" si="68"/>
        <v>410279.01660122123</v>
      </c>
      <c r="D36" s="25">
        <f t="shared" si="68"/>
        <v>417583.70217965532</v>
      </c>
      <c r="E36" s="25">
        <f t="shared" si="68"/>
        <v>425714.57020256278</v>
      </c>
      <c r="F36" s="182">
        <f t="shared" si="68"/>
        <v>427468.36687306606</v>
      </c>
      <c r="G36" s="25">
        <f t="shared" si="68"/>
        <v>429637.12894237012</v>
      </c>
      <c r="H36" s="182">
        <f t="shared" si="68"/>
        <v>437471.48508853867</v>
      </c>
      <c r="I36" s="25">
        <f t="shared" si="68"/>
        <v>443451.75122183328</v>
      </c>
      <c r="J36" s="25">
        <f t="shared" si="68"/>
        <v>435546.41635478428</v>
      </c>
      <c r="K36" s="25">
        <f t="shared" si="68"/>
        <v>449344.34829327965</v>
      </c>
      <c r="L36" s="25">
        <f t="shared" si="68"/>
        <v>456455.62574760616</v>
      </c>
      <c r="M36" s="182">
        <f t="shared" si="68"/>
        <v>464105.38658820611</v>
      </c>
      <c r="N36" s="182">
        <f t="shared" si="68"/>
        <v>465978.7020499545</v>
      </c>
      <c r="O36" s="182">
        <f t="shared" si="68"/>
        <v>478179.06777820573</v>
      </c>
      <c r="P36" s="182">
        <f t="shared" si="68"/>
        <v>476788.25599499623</v>
      </c>
      <c r="Q36" s="182">
        <f t="shared" si="68"/>
        <v>506162.45990149921</v>
      </c>
      <c r="R36" s="182">
        <f t="shared" si="68"/>
        <v>474216.27725439571</v>
      </c>
      <c r="S36" s="182">
        <f t="shared" si="68"/>
        <v>512211.83063477714</v>
      </c>
      <c r="T36" s="182">
        <f t="shared" si="68"/>
        <v>501008.68425098143</v>
      </c>
      <c r="U36" s="182">
        <f t="shared" si="68"/>
        <v>507462.91763685161</v>
      </c>
      <c r="V36" s="182">
        <f t="shared" si="68"/>
        <v>546094.10485056322</v>
      </c>
      <c r="W36" s="182">
        <f t="shared" si="68"/>
        <v>553681.19520811411</v>
      </c>
      <c r="X36" s="182">
        <f t="shared" si="68"/>
        <v>593102.03578715853</v>
      </c>
      <c r="Y36" s="182">
        <f t="shared" ref="Y36:BD36" si="69">+Y6+Y27</f>
        <v>620765.61189447355</v>
      </c>
      <c r="Z36" s="182">
        <f t="shared" si="69"/>
        <v>645744.50442601368</v>
      </c>
      <c r="AA36" s="182">
        <f t="shared" si="69"/>
        <v>618342.55746077688</v>
      </c>
      <c r="AB36" s="182">
        <f t="shared" si="69"/>
        <v>613661.5429038218</v>
      </c>
      <c r="AC36" s="182">
        <f t="shared" si="69"/>
        <v>605620.29837760224</v>
      </c>
      <c r="AD36" s="25">
        <f t="shared" si="69"/>
        <v>607798.31701701286</v>
      </c>
      <c r="AE36" s="182">
        <f t="shared" si="69"/>
        <v>611673.01527175948</v>
      </c>
      <c r="AF36" s="182">
        <f t="shared" si="69"/>
        <v>610600.44730234635</v>
      </c>
      <c r="AG36" s="182">
        <f t="shared" si="69"/>
        <v>611618.3373945225</v>
      </c>
      <c r="AH36" s="182">
        <f t="shared" si="69"/>
        <v>616207.83307373489</v>
      </c>
      <c r="AI36" s="25">
        <f t="shared" si="69"/>
        <v>611969.48757207429</v>
      </c>
      <c r="AJ36" s="25">
        <f t="shared" si="69"/>
        <v>615707.61733694759</v>
      </c>
      <c r="AK36" s="182">
        <f t="shared" si="69"/>
        <v>627515.61400971946</v>
      </c>
      <c r="AL36" s="182">
        <f t="shared" si="69"/>
        <v>647292.81914363289</v>
      </c>
      <c r="AM36" s="182">
        <f t="shared" si="69"/>
        <v>613661.5429038218</v>
      </c>
      <c r="AN36" s="182">
        <f t="shared" si="69"/>
        <v>653048.55053063878</v>
      </c>
      <c r="AO36" s="182">
        <f t="shared" si="69"/>
        <v>648263.03097330313</v>
      </c>
      <c r="AP36" s="25">
        <f t="shared" si="69"/>
        <v>657204.58645774086</v>
      </c>
      <c r="AQ36" s="182">
        <f t="shared" si="69"/>
        <v>658888.65693997929</v>
      </c>
      <c r="AR36" s="25">
        <f t="shared" si="69"/>
        <v>658767.23835723859</v>
      </c>
      <c r="AS36" s="182">
        <f t="shared" si="69"/>
        <v>667910.24986607197</v>
      </c>
      <c r="AT36" s="182">
        <f t="shared" si="69"/>
        <v>660946.21407487371</v>
      </c>
      <c r="AU36" s="25">
        <f t="shared" si="69"/>
        <v>657139.72120056523</v>
      </c>
      <c r="AV36" s="182">
        <f t="shared" si="69"/>
        <v>655824.19064360927</v>
      </c>
      <c r="AW36" s="25">
        <f t="shared" si="69"/>
        <v>656563.66281398793</v>
      </c>
      <c r="AX36" s="25">
        <f t="shared" si="69"/>
        <v>645107.70631807286</v>
      </c>
      <c r="AY36" s="25">
        <f t="shared" si="69"/>
        <v>647955.80068811274</v>
      </c>
      <c r="AZ36" s="25">
        <f t="shared" si="69"/>
        <v>638075.7150277046</v>
      </c>
      <c r="BA36" s="25">
        <f t="shared" si="69"/>
        <v>640016.46937923215</v>
      </c>
      <c r="BB36" s="25">
        <f t="shared" si="69"/>
        <v>652359.80520661816</v>
      </c>
      <c r="BC36" s="25">
        <f t="shared" si="69"/>
        <v>662011.40019816021</v>
      </c>
      <c r="BD36" s="182">
        <f t="shared" si="69"/>
        <v>658307.65687380161</v>
      </c>
      <c r="BE36" s="182">
        <f t="shared" ref="BE36:BU36" si="70">+BE6+BE27</f>
        <v>663293.43827680417</v>
      </c>
      <c r="BF36" s="25">
        <f t="shared" si="70"/>
        <v>660662.68398931902</v>
      </c>
      <c r="BG36" s="182">
        <f t="shared" si="70"/>
        <v>661399.14934757992</v>
      </c>
      <c r="BH36" s="25">
        <f t="shared" si="70"/>
        <v>659207.12553212361</v>
      </c>
      <c r="BI36" s="182">
        <f t="shared" si="70"/>
        <v>691234.45454142021</v>
      </c>
      <c r="BJ36" s="25">
        <f t="shared" si="70"/>
        <v>676055.40379066847</v>
      </c>
      <c r="BK36" s="25">
        <f t="shared" si="70"/>
        <v>684253.48907342565</v>
      </c>
      <c r="BL36" s="25">
        <f t="shared" si="70"/>
        <v>707439.02892969328</v>
      </c>
      <c r="BM36" s="182">
        <f t="shared" si="70"/>
        <v>713110.92740692408</v>
      </c>
      <c r="BN36" s="25">
        <f t="shared" si="70"/>
        <v>732683.32531244785</v>
      </c>
      <c r="BO36" s="25">
        <f t="shared" si="70"/>
        <v>735345.70528382028</v>
      </c>
      <c r="BP36" s="25">
        <f t="shared" si="70"/>
        <v>714517.24673594406</v>
      </c>
      <c r="BQ36" s="25">
        <f t="shared" si="70"/>
        <v>738936.52854439721</v>
      </c>
      <c r="BR36" s="182">
        <f t="shared" si="70"/>
        <v>736092.36571901222</v>
      </c>
      <c r="BS36" s="25">
        <f t="shared" si="70"/>
        <v>728754.601402128</v>
      </c>
      <c r="BT36" s="25">
        <f t="shared" si="70"/>
        <v>726923.99016525201</v>
      </c>
      <c r="BU36" s="25">
        <f t="shared" si="70"/>
        <v>724329.74805113592</v>
      </c>
      <c r="BV36" s="25">
        <f t="shared" ref="BV36:CK36" si="71">+BV6+BV27</f>
        <v>734769.87157190102</v>
      </c>
      <c r="BW36" s="182">
        <f t="shared" si="71"/>
        <v>729097.85506495135</v>
      </c>
      <c r="BX36" s="25">
        <f t="shared" si="71"/>
        <v>718755.17895185295</v>
      </c>
      <c r="BY36" s="25">
        <f t="shared" si="71"/>
        <v>747209.86454755103</v>
      </c>
      <c r="BZ36" s="25">
        <f t="shared" si="71"/>
        <v>754428.35996076849</v>
      </c>
      <c r="CA36" s="25">
        <f t="shared" si="71"/>
        <v>760152.89563880116</v>
      </c>
      <c r="CB36" s="182">
        <f t="shared" si="71"/>
        <v>770343.83256347117</v>
      </c>
      <c r="CC36" s="25">
        <f t="shared" si="71"/>
        <v>774952.97605025594</v>
      </c>
      <c r="CD36" s="25">
        <f t="shared" si="71"/>
        <v>773687.44725482713</v>
      </c>
      <c r="CE36" s="25">
        <f t="shared" si="71"/>
        <v>775221.68180917925</v>
      </c>
      <c r="CF36" s="182">
        <f t="shared" si="71"/>
        <v>778292.42664076912</v>
      </c>
      <c r="CG36" s="182">
        <f t="shared" si="71"/>
        <v>788053.94488365867</v>
      </c>
      <c r="CH36" s="5">
        <f t="shared" si="71"/>
        <v>788053.94488365867</v>
      </c>
      <c r="CI36" s="5">
        <v>789859.25954695465</v>
      </c>
      <c r="CJ36" s="5">
        <v>795087.78754627879</v>
      </c>
      <c r="CK36" s="5">
        <f t="shared" si="71"/>
        <v>803785.96888843412</v>
      </c>
      <c r="CL36" s="5">
        <f>+CL6+CL27</f>
        <v>800922.2688051468</v>
      </c>
      <c r="CM36" s="5">
        <f t="shared" ref="CM36:CR36" si="72">+CM6+CM27</f>
        <v>801839.63967773796</v>
      </c>
      <c r="CN36" s="5">
        <f t="shared" si="72"/>
        <v>803941.01700657338</v>
      </c>
      <c r="CO36" s="182">
        <f t="shared" si="72"/>
        <v>802130.7049508678</v>
      </c>
      <c r="CP36" s="182">
        <f t="shared" si="72"/>
        <v>804250.53327156487</v>
      </c>
      <c r="CQ36" s="182">
        <f t="shared" si="72"/>
        <v>804808.27774727193</v>
      </c>
      <c r="CR36" s="182">
        <f t="shared" si="72"/>
        <v>810165.13868370058</v>
      </c>
      <c r="CS36" s="25">
        <v>815659.14886112569</v>
      </c>
      <c r="CT36" s="186">
        <f t="shared" ref="CT36" si="73">+CT6+CT27</f>
        <v>839143.11775557662</v>
      </c>
      <c r="CU36" s="25">
        <v>838878.0550858319</v>
      </c>
      <c r="CV36" s="25">
        <v>842605.27414391271</v>
      </c>
      <c r="CW36" s="25">
        <v>867778.8517884051</v>
      </c>
      <c r="CX36" s="186">
        <v>908183.46433279524</v>
      </c>
      <c r="CY36" s="186">
        <v>916026.95295102708</v>
      </c>
      <c r="CZ36" s="203">
        <v>929050.45887449244</v>
      </c>
      <c r="DA36" s="203">
        <v>932695.84224095137</v>
      </c>
      <c r="DB36" s="203">
        <v>927716.5444980443</v>
      </c>
      <c r="DC36" s="203">
        <v>937501.16203753103</v>
      </c>
      <c r="DD36" s="203">
        <v>940872.8836552602</v>
      </c>
      <c r="DE36" s="203">
        <v>948429.44492044568</v>
      </c>
      <c r="DF36" s="203">
        <v>958542.58417348855</v>
      </c>
      <c r="DG36" s="203">
        <v>959618.21431982762</v>
      </c>
      <c r="DH36" s="203">
        <v>965074.84614629718</v>
      </c>
      <c r="DI36" s="203">
        <v>964645.06965184899</v>
      </c>
      <c r="DJ36" s="203">
        <v>968472.6293666081</v>
      </c>
      <c r="DK36" s="203">
        <v>979308.95967013761</v>
      </c>
      <c r="DL36" s="203">
        <v>990603.83639969805</v>
      </c>
      <c r="DM36" s="203">
        <v>1003743.4144876415</v>
      </c>
      <c r="DN36" s="203">
        <v>1009039.5097625029</v>
      </c>
      <c r="DO36" s="203">
        <v>1022885.7217409752</v>
      </c>
      <c r="DP36" s="203">
        <v>1033676.2228372184</v>
      </c>
      <c r="DQ36" s="203">
        <v>1046572.9920314207</v>
      </c>
      <c r="DR36" s="203">
        <v>1052325.9667981062</v>
      </c>
      <c r="DS36" s="203">
        <v>1055705.7233953183</v>
      </c>
      <c r="DT36" s="203">
        <v>1057321.898512668</v>
      </c>
      <c r="DU36" s="203">
        <v>1061414.4056718519</v>
      </c>
      <c r="DV36" s="203">
        <v>1072236.5587225864</v>
      </c>
      <c r="DW36" s="203">
        <v>1079747.9377458596</v>
      </c>
      <c r="DX36" s="203">
        <v>1074425.9901433447</v>
      </c>
      <c r="DY36" s="203">
        <v>1105089.1688609479</v>
      </c>
      <c r="DZ36" s="203">
        <v>1118819.8393828359</v>
      </c>
      <c r="EA36" s="203">
        <v>1279409.0993069613</v>
      </c>
      <c r="EB36" s="203">
        <v>1283740.9565844473</v>
      </c>
      <c r="EC36" s="203">
        <v>1290078.526886502</v>
      </c>
      <c r="ED36" s="203">
        <v>1297169.0190594944</v>
      </c>
      <c r="EE36" s="203">
        <v>1327325.317304149</v>
      </c>
      <c r="EF36" s="203">
        <v>1324238.2924270956</v>
      </c>
      <c r="EG36" s="203">
        <v>1319916.40605146</v>
      </c>
      <c r="EH36" s="203">
        <v>1308324.6949479736</v>
      </c>
      <c r="EI36" s="203">
        <v>1317597.389944084</v>
      </c>
      <c r="EJ36" s="203">
        <v>1308525.3586126745</v>
      </c>
      <c r="EK36" s="203">
        <v>1312419.5834404367</v>
      </c>
      <c r="EL36" s="203">
        <v>1304966.9720878378</v>
      </c>
      <c r="EM36" s="203">
        <v>1301680.1098768702</v>
      </c>
      <c r="EN36" s="203">
        <f>EN27+EN6</f>
        <v>1314467.8162681134</v>
      </c>
      <c r="EO36" s="203">
        <f t="shared" ref="EO36" si="74">EO27+EO6</f>
        <v>1335183.175510627</v>
      </c>
      <c r="EP36" s="203">
        <v>1351477.5322563327</v>
      </c>
      <c r="EQ36" s="203">
        <v>1344236.2051807351</v>
      </c>
      <c r="ER36" s="203">
        <v>1331338.8828077985</v>
      </c>
      <c r="ES36" s="203">
        <v>1337621.0066518921</v>
      </c>
      <c r="ET36" s="203">
        <v>1737829.9453624377</v>
      </c>
      <c r="EU36" s="203">
        <v>1813398.9733098969</v>
      </c>
      <c r="EV36" s="203">
        <v>1824930.2995905713</v>
      </c>
      <c r="EW36" s="203">
        <v>1813257.2364458041</v>
      </c>
      <c r="EX36" s="203">
        <v>1807166.9264491743</v>
      </c>
      <c r="EY36" s="203">
        <v>1822883.8838622191</v>
      </c>
      <c r="EZ36" s="203">
        <v>1829301.0101503083</v>
      </c>
      <c r="FA36" s="203">
        <v>1834613.572542852</v>
      </c>
      <c r="FB36" s="203">
        <v>1840420.2245333712</v>
      </c>
      <c r="FC36" s="203">
        <v>1839171.9565868811</v>
      </c>
      <c r="FD36" s="203">
        <v>1846662.7201939826</v>
      </c>
    </row>
    <row r="37" spans="1:160" ht="16.5" thickBot="1" x14ac:dyDescent="0.3">
      <c r="A37" s="183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3"/>
      <c r="BU37" s="13"/>
      <c r="BV37" s="13"/>
      <c r="BW37" s="12"/>
      <c r="BX37" s="13"/>
      <c r="BY37" s="13"/>
      <c r="BZ37" s="13"/>
      <c r="CA37" s="13"/>
      <c r="CB37" s="13"/>
      <c r="CC37" s="13"/>
      <c r="CD37" s="13"/>
      <c r="CE37" s="13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98"/>
      <c r="DE37" s="198"/>
      <c r="DF37" s="198"/>
      <c r="DG37" s="198"/>
      <c r="DH37" s="198"/>
      <c r="DI37" s="198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  <c r="EA37" s="204"/>
      <c r="EB37" s="204"/>
      <c r="EC37" s="204"/>
      <c r="ED37" s="204"/>
      <c r="EE37" s="204"/>
      <c r="EF37" s="204"/>
      <c r="EG37" s="204"/>
      <c r="EH37" s="204"/>
      <c r="EI37" s="204"/>
      <c r="EJ37" s="204"/>
      <c r="EK37" s="204"/>
      <c r="EL37" s="204"/>
      <c r="EM37" s="204"/>
      <c r="EN37" s="204"/>
      <c r="EO37" s="204"/>
      <c r="EP37" s="204"/>
      <c r="EQ37" s="204"/>
      <c r="ER37" s="204"/>
      <c r="ES37" s="204"/>
      <c r="ET37" s="204"/>
      <c r="EU37" s="204"/>
      <c r="EV37" s="204"/>
      <c r="EW37" s="204"/>
      <c r="EX37" s="204"/>
      <c r="EY37" s="204"/>
      <c r="EZ37" s="204"/>
      <c r="FA37" s="204"/>
      <c r="FB37" s="204"/>
      <c r="FC37" s="204"/>
      <c r="FD37" s="204"/>
    </row>
    <row r="38" spans="1:160" x14ac:dyDescent="0.25">
      <c r="A38" s="89" t="s">
        <v>226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6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6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</row>
    <row r="39" spans="1:160" ht="16.5" thickBot="1" x14ac:dyDescent="0.3">
      <c r="A39" s="73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</row>
    <row r="40" spans="1:16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60" ht="17.25" hidden="1" customHeight="1" x14ac:dyDescent="0.25">
      <c r="A41" s="5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57"/>
      <c r="BW41" s="57"/>
      <c r="BX41" s="57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DB41" s="38"/>
      <c r="DC41" s="38"/>
    </row>
    <row r="42" spans="1:160" ht="18" hidden="1" x14ac:dyDescent="0.25">
      <c r="A42" s="52"/>
      <c r="B42" s="55"/>
      <c r="C42" s="59"/>
      <c r="D42" s="60"/>
      <c r="E42" s="60"/>
      <c r="F42" s="61"/>
      <c r="G42" s="59"/>
      <c r="H42" s="59"/>
      <c r="I42" s="60"/>
      <c r="J42" s="55"/>
      <c r="K42" s="59" t="s">
        <v>39</v>
      </c>
      <c r="L42" s="59" t="s">
        <v>39</v>
      </c>
      <c r="M42" s="59"/>
      <c r="N42" s="59" t="s">
        <v>39</v>
      </c>
      <c r="O42" s="59" t="s">
        <v>39</v>
      </c>
      <c r="P42" s="59"/>
      <c r="Q42" s="62"/>
      <c r="R42" s="62"/>
      <c r="S42" s="62"/>
      <c r="T42" s="54"/>
      <c r="U42" s="54"/>
      <c r="V42" s="54"/>
      <c r="W42" s="62"/>
      <c r="X42" s="62"/>
      <c r="Y42" s="54" t="s">
        <v>39</v>
      </c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 t="s">
        <v>78</v>
      </c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 t="s">
        <v>78</v>
      </c>
      <c r="BL42" s="53" t="s">
        <v>78</v>
      </c>
      <c r="BM42" s="53" t="s">
        <v>78</v>
      </c>
      <c r="BN42" s="53" t="s">
        <v>78</v>
      </c>
      <c r="BO42" s="53" t="s">
        <v>78</v>
      </c>
      <c r="BP42" s="53" t="s">
        <v>78</v>
      </c>
      <c r="BQ42" s="63"/>
      <c r="BR42" s="63"/>
      <c r="BS42" s="63"/>
      <c r="BT42" s="63"/>
      <c r="BU42" s="63"/>
      <c r="BV42" s="36">
        <v>0</v>
      </c>
      <c r="BW42" s="43">
        <v>0</v>
      </c>
      <c r="BX42" s="34">
        <v>0</v>
      </c>
      <c r="BY42" s="146">
        <v>0</v>
      </c>
      <c r="BZ42" s="146">
        <v>0</v>
      </c>
      <c r="CA42" s="146">
        <v>0</v>
      </c>
      <c r="CB42" s="146">
        <v>0</v>
      </c>
      <c r="CC42" s="146">
        <v>0</v>
      </c>
      <c r="CD42" s="146">
        <v>0</v>
      </c>
      <c r="CE42" s="146">
        <v>0</v>
      </c>
      <c r="CF42" s="35">
        <v>0</v>
      </c>
      <c r="CG42" s="43">
        <v>0</v>
      </c>
      <c r="CH42" s="43">
        <v>0</v>
      </c>
      <c r="CI42" s="43">
        <v>0</v>
      </c>
      <c r="DB42" s="38"/>
      <c r="DC42" s="38"/>
    </row>
    <row r="43" spans="1:160" ht="16.5" hidden="1" customHeight="1" x14ac:dyDescent="0.25">
      <c r="A43" s="64" t="s">
        <v>1</v>
      </c>
      <c r="B43" s="28" t="s">
        <v>39</v>
      </c>
      <c r="C43" s="29" t="s">
        <v>39</v>
      </c>
      <c r="D43" s="11" t="s">
        <v>28</v>
      </c>
      <c r="E43" s="11" t="s">
        <v>28</v>
      </c>
      <c r="F43" s="9" t="s">
        <v>28</v>
      </c>
      <c r="G43" s="10" t="s">
        <v>28</v>
      </c>
      <c r="H43" s="10" t="s">
        <v>28</v>
      </c>
      <c r="I43" s="11" t="s">
        <v>28</v>
      </c>
      <c r="J43" s="2"/>
      <c r="K43" s="6"/>
      <c r="L43" s="6"/>
      <c r="M43" s="6"/>
      <c r="N43" s="6"/>
      <c r="O43" s="6"/>
      <c r="P43" s="6"/>
      <c r="Q43" s="6"/>
      <c r="R43" s="6"/>
      <c r="S43" s="6"/>
      <c r="T43" s="2"/>
      <c r="U43" s="2"/>
      <c r="V43" s="2"/>
      <c r="W43" s="6"/>
      <c r="X43" s="6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75" t="s">
        <v>78</v>
      </c>
      <c r="BR43" s="75" t="s">
        <v>78</v>
      </c>
      <c r="BS43" s="75" t="s">
        <v>78</v>
      </c>
      <c r="BT43" s="75" t="s">
        <v>78</v>
      </c>
      <c r="BU43" s="75" t="s">
        <v>78</v>
      </c>
      <c r="BV43" s="7"/>
      <c r="BW43" s="38"/>
      <c r="BX43" s="2"/>
      <c r="BY43" s="145"/>
      <c r="BZ43" s="145"/>
      <c r="CA43" s="145"/>
      <c r="CB43" s="145"/>
      <c r="CC43" s="145"/>
      <c r="CD43" s="145"/>
      <c r="CE43" s="145"/>
      <c r="CF43" s="8"/>
      <c r="CG43" s="38"/>
      <c r="CH43" s="38"/>
      <c r="CI43" s="38"/>
      <c r="DB43" s="38"/>
      <c r="DC43" s="38"/>
    </row>
    <row r="44" spans="1:160" hidden="1" x14ac:dyDescent="0.25">
      <c r="A44" s="214" t="s">
        <v>73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41"/>
      <c r="X44" s="40"/>
      <c r="Y44" s="40"/>
      <c r="Z44" s="40"/>
      <c r="AA44" s="40"/>
      <c r="AB44" s="40"/>
      <c r="AC44" s="40"/>
      <c r="AD44" s="40"/>
      <c r="AE44" s="40"/>
      <c r="AF44" s="2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4"/>
      <c r="BR44" s="44"/>
      <c r="BS44" s="44"/>
      <c r="BT44" s="44"/>
      <c r="BU44" s="44"/>
      <c r="BV44" s="7">
        <f t="shared" ref="BV44:CI44" si="75">SUM(BV46:BV49)</f>
        <v>2160.0068589623584</v>
      </c>
      <c r="BW44" s="38">
        <f t="shared" si="75"/>
        <v>2219.1985109953625</v>
      </c>
      <c r="BX44" s="2">
        <f t="shared" si="75"/>
        <v>2164.6988258074521</v>
      </c>
      <c r="BY44" s="145">
        <f t="shared" si="75"/>
        <v>2172.5397747776724</v>
      </c>
      <c r="BZ44" s="145">
        <f t="shared" si="75"/>
        <v>2187.8276525033493</v>
      </c>
      <c r="CA44" s="145">
        <f t="shared" si="75"/>
        <v>2228.1649936132799</v>
      </c>
      <c r="CB44" s="145">
        <f t="shared" si="75"/>
        <v>2237.0481621045037</v>
      </c>
      <c r="CC44" s="145">
        <f t="shared" si="75"/>
        <v>2197.481394024051</v>
      </c>
      <c r="CD44" s="145">
        <f t="shared" si="75"/>
        <v>2230.6082525680445</v>
      </c>
      <c r="CE44" s="145">
        <f t="shared" si="75"/>
        <v>2263.9610502944261</v>
      </c>
      <c r="CF44" s="8">
        <f t="shared" si="75"/>
        <v>2234.2391712084341</v>
      </c>
      <c r="CG44" s="38">
        <f t="shared" si="75"/>
        <v>2066.9674665502985</v>
      </c>
      <c r="CH44" s="38">
        <f t="shared" ref="CH44" si="76">SUM(CH46:CH49)</f>
        <v>2020.8569614304711</v>
      </c>
      <c r="CI44" s="38">
        <f t="shared" si="75"/>
        <v>2020.8569614304711</v>
      </c>
      <c r="DB44" s="38"/>
      <c r="DC44" s="38"/>
    </row>
    <row r="45" spans="1:160" ht="16.5" hidden="1" thickBot="1" x14ac:dyDescent="0.3">
      <c r="A45" s="65"/>
      <c r="B45" s="57"/>
      <c r="C45" s="66"/>
      <c r="D45" s="67"/>
      <c r="E45" s="67"/>
      <c r="F45" s="68"/>
      <c r="G45" s="66"/>
      <c r="H45" s="66"/>
      <c r="I45" s="68"/>
      <c r="J45" s="57"/>
      <c r="K45" s="66"/>
      <c r="L45" s="66"/>
      <c r="M45" s="66"/>
      <c r="N45" s="66"/>
      <c r="O45" s="66"/>
      <c r="P45" s="66"/>
      <c r="Q45" s="66"/>
      <c r="R45" s="66"/>
      <c r="S45" s="66"/>
      <c r="T45" s="57"/>
      <c r="U45" s="57"/>
      <c r="V45" s="57"/>
      <c r="W45" s="66"/>
      <c r="X45" s="66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8"/>
      <c r="BR45" s="58"/>
      <c r="BS45" s="58"/>
      <c r="BT45" s="58"/>
      <c r="BU45" s="58"/>
      <c r="BV45" s="7"/>
      <c r="BW45" s="38"/>
      <c r="BX45" s="2"/>
      <c r="BY45" s="145"/>
      <c r="BZ45" s="145"/>
      <c r="CA45" s="145"/>
      <c r="CB45" s="145"/>
      <c r="CC45" s="145"/>
      <c r="CD45" s="145"/>
      <c r="CE45" s="145"/>
      <c r="CF45" s="8"/>
      <c r="CG45" s="38"/>
      <c r="CH45" s="38"/>
      <c r="CI45" s="38"/>
      <c r="DB45" s="38"/>
      <c r="DC45" s="38"/>
    </row>
    <row r="46" spans="1:160" ht="18" hidden="1" x14ac:dyDescent="0.25">
      <c r="A46" s="46"/>
      <c r="B46" s="51" t="s">
        <v>42</v>
      </c>
      <c r="C46" s="78" t="s">
        <v>43</v>
      </c>
      <c r="D46" s="21" t="s">
        <v>44</v>
      </c>
      <c r="E46" s="21" t="s">
        <v>45</v>
      </c>
      <c r="F46" s="21" t="s">
        <v>46</v>
      </c>
      <c r="G46" s="21" t="s">
        <v>47</v>
      </c>
      <c r="H46" s="21" t="s">
        <v>48</v>
      </c>
      <c r="I46" s="21" t="s">
        <v>49</v>
      </c>
      <c r="J46" s="79" t="s">
        <v>50</v>
      </c>
      <c r="K46" s="80" t="s">
        <v>51</v>
      </c>
      <c r="L46" s="80" t="s">
        <v>52</v>
      </c>
      <c r="M46" s="80"/>
      <c r="N46" s="80" t="s">
        <v>54</v>
      </c>
      <c r="O46" s="80" t="s">
        <v>56</v>
      </c>
      <c r="P46" s="80" t="s">
        <v>57</v>
      </c>
      <c r="Q46" s="17" t="s">
        <v>58</v>
      </c>
      <c r="R46" s="17" t="s">
        <v>59</v>
      </c>
      <c r="S46" s="17" t="s">
        <v>60</v>
      </c>
      <c r="T46" s="17" t="s">
        <v>61</v>
      </c>
      <c r="U46" s="17" t="s">
        <v>62</v>
      </c>
      <c r="V46" s="17" t="s">
        <v>63</v>
      </c>
      <c r="W46" s="17" t="s">
        <v>64</v>
      </c>
      <c r="X46" s="17" t="s">
        <v>65</v>
      </c>
      <c r="Y46" s="20" t="s">
        <v>66</v>
      </c>
      <c r="Z46" s="76" t="s">
        <v>67</v>
      </c>
      <c r="AA46" s="76" t="s">
        <v>68</v>
      </c>
      <c r="AB46" s="76" t="s">
        <v>68</v>
      </c>
      <c r="AC46" s="76" t="s">
        <v>69</v>
      </c>
      <c r="AD46" s="76" t="s">
        <v>70</v>
      </c>
      <c r="AE46" s="76" t="s">
        <v>71</v>
      </c>
      <c r="AF46" s="76" t="s">
        <v>72</v>
      </c>
      <c r="AG46" s="76" t="s">
        <v>74</v>
      </c>
      <c r="AH46" s="76" t="s">
        <v>75</v>
      </c>
      <c r="AI46" s="76" t="s">
        <v>76</v>
      </c>
      <c r="AJ46" s="76" t="s">
        <v>87</v>
      </c>
      <c r="AK46" s="76" t="s">
        <v>77</v>
      </c>
      <c r="AL46" s="76" t="s">
        <v>91</v>
      </c>
      <c r="AM46" s="76" t="s">
        <v>68</v>
      </c>
      <c r="AN46" s="76" t="s">
        <v>79</v>
      </c>
      <c r="AO46" s="76" t="s">
        <v>79</v>
      </c>
      <c r="AP46" s="76" t="s">
        <v>80</v>
      </c>
      <c r="AQ46" s="76" t="s">
        <v>81</v>
      </c>
      <c r="AR46" s="76" t="s">
        <v>82</v>
      </c>
      <c r="AS46" s="76" t="s">
        <v>83</v>
      </c>
      <c r="AT46" s="76" t="s">
        <v>84</v>
      </c>
      <c r="AU46" s="76" t="s">
        <v>85</v>
      </c>
      <c r="AV46" s="76" t="s">
        <v>86</v>
      </c>
      <c r="AW46" s="76" t="s">
        <v>88</v>
      </c>
      <c r="AX46" s="76" t="s">
        <v>89</v>
      </c>
      <c r="AY46" s="76" t="s">
        <v>90</v>
      </c>
      <c r="AZ46" s="76" t="s">
        <v>92</v>
      </c>
      <c r="BA46" s="76" t="s">
        <v>93</v>
      </c>
      <c r="BB46" s="76" t="s">
        <v>94</v>
      </c>
      <c r="BC46" s="76" t="s">
        <v>95</v>
      </c>
      <c r="BD46" s="76" t="s">
        <v>96</v>
      </c>
      <c r="BE46" s="17" t="s">
        <v>97</v>
      </c>
      <c r="BF46" s="17" t="s">
        <v>98</v>
      </c>
      <c r="BG46" s="76" t="s">
        <v>99</v>
      </c>
      <c r="BH46" s="86" t="s">
        <v>100</v>
      </c>
      <c r="BI46" s="85" t="s">
        <v>101</v>
      </c>
      <c r="BJ46" s="76" t="s">
        <v>102</v>
      </c>
      <c r="BK46" s="76" t="s">
        <v>103</v>
      </c>
      <c r="BL46" s="76" t="s">
        <v>104</v>
      </c>
      <c r="BM46" s="76" t="s">
        <v>105</v>
      </c>
      <c r="BN46" s="76" t="s">
        <v>112</v>
      </c>
      <c r="BO46" s="76" t="s">
        <v>113</v>
      </c>
      <c r="BP46" s="76" t="s">
        <v>116</v>
      </c>
      <c r="BQ46" s="74" t="s">
        <v>117</v>
      </c>
      <c r="BR46" s="74" t="s">
        <v>118</v>
      </c>
      <c r="BS46" s="74" t="s">
        <v>119</v>
      </c>
      <c r="BT46" s="74" t="s">
        <v>120</v>
      </c>
      <c r="BU46" s="74" t="s">
        <v>121</v>
      </c>
      <c r="BV46" s="36">
        <v>0</v>
      </c>
      <c r="BW46" s="43">
        <v>0</v>
      </c>
      <c r="BX46" s="34">
        <v>0</v>
      </c>
      <c r="BY46" s="146">
        <v>0</v>
      </c>
      <c r="BZ46" s="146">
        <v>0</v>
      </c>
      <c r="CA46" s="146">
        <v>0</v>
      </c>
      <c r="CB46" s="146">
        <v>0</v>
      </c>
      <c r="CC46" s="146">
        <v>0</v>
      </c>
      <c r="CD46" s="146">
        <v>0</v>
      </c>
      <c r="CE46" s="146">
        <v>0</v>
      </c>
      <c r="CF46" s="35">
        <v>0</v>
      </c>
      <c r="CG46" s="43">
        <v>0</v>
      </c>
      <c r="CH46" s="43">
        <v>0</v>
      </c>
      <c r="CI46" s="43">
        <v>0</v>
      </c>
      <c r="DB46" s="38"/>
      <c r="DC46" s="38"/>
    </row>
    <row r="47" spans="1:160" ht="18" hidden="1" x14ac:dyDescent="0.25">
      <c r="A47" s="46"/>
      <c r="B47" s="7"/>
      <c r="C47" s="7"/>
      <c r="D47" s="7"/>
      <c r="E47" s="7"/>
      <c r="F47" s="7"/>
      <c r="G47" s="7"/>
      <c r="H47" s="7"/>
      <c r="I47" s="2"/>
      <c r="J47" s="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7"/>
      <c r="BF47" s="7"/>
      <c r="BG47" s="2"/>
      <c r="BH47" s="6"/>
      <c r="BI47" s="7"/>
      <c r="BJ47" s="2"/>
      <c r="BK47" s="2"/>
      <c r="BL47" s="2"/>
      <c r="BM47" s="2"/>
      <c r="BN47" s="2"/>
      <c r="BO47" s="2"/>
      <c r="BP47" s="2"/>
      <c r="BQ47" s="38"/>
      <c r="BR47" s="38"/>
      <c r="BS47" s="38"/>
      <c r="BT47" s="38"/>
      <c r="BU47" s="38"/>
      <c r="BV47" s="36">
        <v>0</v>
      </c>
      <c r="BW47" s="43">
        <v>0</v>
      </c>
      <c r="BX47" s="34">
        <v>0</v>
      </c>
      <c r="BY47" s="146">
        <v>0</v>
      </c>
      <c r="BZ47" s="146">
        <v>0</v>
      </c>
      <c r="CA47" s="146">
        <v>0</v>
      </c>
      <c r="CB47" s="146">
        <v>0</v>
      </c>
      <c r="CC47" s="146">
        <v>0</v>
      </c>
      <c r="CD47" s="146">
        <v>0</v>
      </c>
      <c r="CE47" s="146">
        <v>0</v>
      </c>
      <c r="CF47" s="35">
        <v>0</v>
      </c>
      <c r="CG47" s="43">
        <v>0</v>
      </c>
      <c r="CH47" s="43">
        <v>0</v>
      </c>
      <c r="CI47" s="43">
        <v>0</v>
      </c>
      <c r="DB47" s="38"/>
      <c r="DC47" s="38"/>
    </row>
    <row r="48" spans="1:160" hidden="1" x14ac:dyDescent="0.25">
      <c r="A48" s="46"/>
      <c r="B48" s="13"/>
      <c r="C48" s="13"/>
      <c r="D48" s="13"/>
      <c r="E48" s="13"/>
      <c r="F48" s="13"/>
      <c r="G48" s="13"/>
      <c r="H48" s="13"/>
      <c r="I48" s="14"/>
      <c r="J48" s="3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13"/>
      <c r="BF48" s="13"/>
      <c r="BG48" s="3"/>
      <c r="BH48" s="12"/>
      <c r="BI48" s="13"/>
      <c r="BJ48" s="3"/>
      <c r="BK48" s="3"/>
      <c r="BL48" s="3"/>
      <c r="BM48" s="3"/>
      <c r="BN48" s="3"/>
      <c r="BO48" s="3"/>
      <c r="BP48" s="3"/>
      <c r="BQ48" s="39"/>
      <c r="BR48" s="39"/>
      <c r="BS48" s="39"/>
      <c r="BT48" s="39"/>
      <c r="BU48" s="39"/>
      <c r="BV48" s="7">
        <v>2160.0068589623584</v>
      </c>
      <c r="BW48" s="38">
        <v>2219.1985109953625</v>
      </c>
      <c r="BX48" s="2">
        <v>2164.6988258074521</v>
      </c>
      <c r="BY48" s="145">
        <v>2172.5397747776724</v>
      </c>
      <c r="BZ48" s="145">
        <v>2187.8276525033493</v>
      </c>
      <c r="CA48" s="145">
        <v>2228.1649936132799</v>
      </c>
      <c r="CB48" s="145">
        <v>2237.0481621045037</v>
      </c>
      <c r="CC48" s="145">
        <v>2197.481394024051</v>
      </c>
      <c r="CD48" s="145">
        <v>2230.6082525680445</v>
      </c>
      <c r="CE48" s="145">
        <v>2263.9610502944261</v>
      </c>
      <c r="CF48" s="8">
        <v>2234.2391712084341</v>
      </c>
      <c r="CG48" s="38">
        <v>2066.9674665502985</v>
      </c>
      <c r="CH48" s="38">
        <v>2020.8569614304711</v>
      </c>
      <c r="CI48" s="38">
        <v>2020.8569614304711</v>
      </c>
      <c r="DB48" s="38"/>
      <c r="DC48" s="38"/>
    </row>
    <row r="49" spans="1:107" ht="18" hidden="1" x14ac:dyDescent="0.25">
      <c r="A49" s="46"/>
      <c r="B49" s="7"/>
      <c r="C49" s="7"/>
      <c r="D49" s="7"/>
      <c r="E49" s="7"/>
      <c r="F49" s="7"/>
      <c r="G49" s="7"/>
      <c r="H49" s="7"/>
      <c r="I49" s="2"/>
      <c r="J49" s="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7"/>
      <c r="BF49" s="7"/>
      <c r="BG49" s="2"/>
      <c r="BH49" s="6"/>
      <c r="BI49" s="7"/>
      <c r="BJ49" s="2"/>
      <c r="BK49" s="2"/>
      <c r="BL49" s="2"/>
      <c r="BM49" s="2"/>
      <c r="BN49" s="2"/>
      <c r="BO49" s="2"/>
      <c r="BP49" s="2"/>
      <c r="BQ49" s="38"/>
      <c r="BR49" s="38"/>
      <c r="BS49" s="38"/>
      <c r="BT49" s="38"/>
      <c r="BU49" s="38"/>
      <c r="BV49" s="36">
        <v>0</v>
      </c>
      <c r="BW49" s="37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43">
        <v>0</v>
      </c>
      <c r="CH49" s="43">
        <v>0</v>
      </c>
      <c r="CI49" s="43">
        <v>0</v>
      </c>
      <c r="DB49" s="38"/>
      <c r="DC49" s="38"/>
    </row>
    <row r="50" spans="1:107" hidden="1" x14ac:dyDescent="0.25">
      <c r="A50" s="46"/>
      <c r="B50" s="7"/>
      <c r="C50" s="7"/>
      <c r="D50" s="7"/>
      <c r="E50" s="7"/>
      <c r="F50" s="7"/>
      <c r="G50" s="7"/>
      <c r="H50" s="7"/>
      <c r="I50" s="2"/>
      <c r="J50" s="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7"/>
      <c r="BF50" s="7"/>
      <c r="BG50" s="2"/>
      <c r="BH50" s="6"/>
      <c r="BI50" s="7"/>
      <c r="BJ50" s="2"/>
      <c r="BK50" s="2"/>
      <c r="BL50" s="2"/>
      <c r="BM50" s="2"/>
      <c r="BN50" s="2"/>
      <c r="BO50" s="2"/>
      <c r="BP50" s="2"/>
      <c r="BQ50" s="38"/>
      <c r="BR50" s="38"/>
      <c r="BS50" s="38"/>
      <c r="BT50" s="38"/>
      <c r="BU50" s="38"/>
      <c r="BV50" s="7"/>
      <c r="BW50" s="38"/>
      <c r="BX50" s="2"/>
      <c r="BY50" s="145"/>
      <c r="BZ50" s="145"/>
      <c r="CA50" s="145"/>
      <c r="CB50" s="145"/>
      <c r="CC50" s="145"/>
      <c r="CD50" s="145"/>
      <c r="CE50" s="145"/>
      <c r="CF50" s="8"/>
      <c r="CG50" s="38"/>
      <c r="CH50" s="38"/>
      <c r="CI50" s="38"/>
      <c r="DB50" s="38"/>
      <c r="DC50" s="38"/>
    </row>
    <row r="51" spans="1:107" hidden="1" x14ac:dyDescent="0.25">
      <c r="A51" s="69" t="s">
        <v>2</v>
      </c>
      <c r="B51" s="32">
        <f t="shared" ref="B51:BF51" si="77">SUM(B53:B55)</f>
        <v>43.162834308408641</v>
      </c>
      <c r="C51" s="32">
        <f t="shared" si="77"/>
        <v>43.09004328755573</v>
      </c>
      <c r="D51" s="32">
        <f t="shared" si="77"/>
        <v>43.006464171832008</v>
      </c>
      <c r="E51" s="32">
        <f t="shared" si="77"/>
        <v>42.693938986791828</v>
      </c>
      <c r="F51" s="32">
        <f t="shared" si="77"/>
        <v>42.787968088987071</v>
      </c>
      <c r="G51" s="32">
        <f t="shared" si="77"/>
        <v>43.617046213551184</v>
      </c>
      <c r="H51" s="32">
        <f t="shared" si="77"/>
        <v>44.510543148173419</v>
      </c>
      <c r="I51" s="32">
        <f t="shared" si="77"/>
        <v>44.616748230831035</v>
      </c>
      <c r="J51" s="32">
        <f t="shared" si="77"/>
        <v>44.591213327824732</v>
      </c>
      <c r="K51" s="32">
        <f t="shared" si="77"/>
        <v>44.323322232724408</v>
      </c>
      <c r="L51" s="32">
        <f t="shared" si="77"/>
        <v>44.585446368528949</v>
      </c>
      <c r="M51" s="32">
        <f t="shared" si="77"/>
        <v>44.893622480387222</v>
      </c>
      <c r="N51" s="32">
        <f t="shared" si="77"/>
        <v>44.871944566258705</v>
      </c>
      <c r="O51" s="32">
        <f t="shared" si="77"/>
        <v>44.949376690672047</v>
      </c>
      <c r="P51" s="32">
        <f t="shared" si="77"/>
        <v>44.84202701176276</v>
      </c>
      <c r="Q51" s="32">
        <f t="shared" si="77"/>
        <v>43.357470858918504</v>
      </c>
      <c r="R51" s="32">
        <f t="shared" si="77"/>
        <v>44.471245944727578</v>
      </c>
      <c r="S51" s="32">
        <f t="shared" si="77"/>
        <v>43.179295255650068</v>
      </c>
      <c r="T51" s="32">
        <f t="shared" si="77"/>
        <v>44.716288734825675</v>
      </c>
      <c r="U51" s="32">
        <f t="shared" si="77"/>
        <v>45.016453965629125</v>
      </c>
      <c r="V51" s="32">
        <f t="shared" si="77"/>
        <v>43.664007855292319</v>
      </c>
      <c r="W51" s="32">
        <f t="shared" si="77"/>
        <v>43.741876883904631</v>
      </c>
      <c r="X51" s="32">
        <f t="shared" si="77"/>
        <v>41.124816904275065</v>
      </c>
      <c r="Y51" s="47">
        <f t="shared" si="77"/>
        <v>41.419937272577457</v>
      </c>
      <c r="Z51" s="77">
        <f t="shared" si="77"/>
        <v>41.360647429391705</v>
      </c>
      <c r="AA51" s="77">
        <f t="shared" si="77"/>
        <v>41.454530479055045</v>
      </c>
      <c r="AB51" s="77">
        <f t="shared" si="77"/>
        <v>41.595065782065731</v>
      </c>
      <c r="AC51" s="77">
        <f t="shared" si="77"/>
        <v>41.609892592809331</v>
      </c>
      <c r="AD51" s="77">
        <f t="shared" si="77"/>
        <v>41.759279485228973</v>
      </c>
      <c r="AE51" s="77">
        <f t="shared" si="77"/>
        <v>41.723963567961832</v>
      </c>
      <c r="AF51" s="77">
        <f t="shared" si="77"/>
        <v>41.575166966167984</v>
      </c>
      <c r="AG51" s="77">
        <f t="shared" si="77"/>
        <v>41.56599884839423</v>
      </c>
      <c r="AH51" s="77">
        <f t="shared" si="77"/>
        <v>41.57560271635198</v>
      </c>
      <c r="AI51" s="77">
        <f t="shared" si="77"/>
        <v>41.404371111408899</v>
      </c>
      <c r="AJ51" s="77">
        <f t="shared" si="77"/>
        <v>41.485159523666283</v>
      </c>
      <c r="AK51" s="77">
        <f t="shared" si="77"/>
        <v>42.61013852285005</v>
      </c>
      <c r="AL51" s="77">
        <f t="shared" si="77"/>
        <v>43.714317436205249</v>
      </c>
      <c r="AM51" s="77">
        <f t="shared" si="77"/>
        <v>41.595065782065731</v>
      </c>
      <c r="AN51" s="77">
        <f t="shared" si="77"/>
        <v>43.460675501122971</v>
      </c>
      <c r="AO51" s="77">
        <f t="shared" si="77"/>
        <v>43.994995248575378</v>
      </c>
      <c r="AP51" s="77">
        <f t="shared" si="77"/>
        <v>43.918250834535051</v>
      </c>
      <c r="AQ51" s="77">
        <f t="shared" si="77"/>
        <v>43.868601880924246</v>
      </c>
      <c r="AR51" s="77">
        <f t="shared" si="77"/>
        <v>43.826834669603137</v>
      </c>
      <c r="AS51" s="77">
        <f t="shared" si="77"/>
        <v>44.542156170683576</v>
      </c>
      <c r="AT51" s="77">
        <f t="shared" si="77"/>
        <v>44.506538028898376</v>
      </c>
      <c r="AU51" s="77">
        <f t="shared" si="77"/>
        <v>44.733646438684744</v>
      </c>
      <c r="AV51" s="77">
        <f t="shared" si="77"/>
        <v>44.848292796151583</v>
      </c>
      <c r="AW51" s="77">
        <f t="shared" si="77"/>
        <v>45.043535161362939</v>
      </c>
      <c r="AX51" s="77">
        <f t="shared" si="77"/>
        <v>45.01504858875176</v>
      </c>
      <c r="AY51" s="77">
        <f t="shared" si="77"/>
        <v>45.364600766493211</v>
      </c>
      <c r="AZ51" s="77">
        <f t="shared" si="77"/>
        <v>44.941131682575111</v>
      </c>
      <c r="BA51" s="77">
        <f t="shared" si="77"/>
        <v>45.252466179173098</v>
      </c>
      <c r="BB51" s="77">
        <f t="shared" si="77"/>
        <v>45.592873697447409</v>
      </c>
      <c r="BC51" s="77">
        <f t="shared" si="77"/>
        <v>46.236794103691309</v>
      </c>
      <c r="BD51" s="77">
        <f t="shared" si="77"/>
        <v>46.062598586721457</v>
      </c>
      <c r="BE51" s="32">
        <f t="shared" si="77"/>
        <v>46.046960295436996</v>
      </c>
      <c r="BF51" s="32">
        <f t="shared" si="77"/>
        <v>45.529064867862004</v>
      </c>
      <c r="BG51" s="77">
        <f t="shared" ref="BG51:BN51" si="78">SUM(BG53:BG55)</f>
        <v>45.607330698404638</v>
      </c>
      <c r="BH51" s="87">
        <f t="shared" si="78"/>
        <v>45.623710343716638</v>
      </c>
      <c r="BI51" s="32">
        <f t="shared" si="78"/>
        <v>44.570405525798343</v>
      </c>
      <c r="BJ51" s="77">
        <f t="shared" si="78"/>
        <v>45.962884940666726</v>
      </c>
      <c r="BK51" s="77">
        <f t="shared" si="78"/>
        <v>46.069609286274741</v>
      </c>
      <c r="BL51" s="77">
        <f t="shared" si="78"/>
        <v>44.713434704498624</v>
      </c>
      <c r="BM51" s="77">
        <f t="shared" si="78"/>
        <v>44.547154104604552</v>
      </c>
      <c r="BN51" s="77">
        <f t="shared" si="78"/>
        <v>43.433615329556062</v>
      </c>
      <c r="BO51" s="77">
        <f t="shared" ref="BO51:BU51" si="79">SUM(BO53:BO56)</f>
        <v>45.976052026889157</v>
      </c>
      <c r="BP51" s="77">
        <f t="shared" si="79"/>
        <v>44.78249098249421</v>
      </c>
      <c r="BQ51" s="48">
        <f t="shared" si="79"/>
        <v>45.84738692889821</v>
      </c>
      <c r="BR51" s="48">
        <f t="shared" si="79"/>
        <v>45.79650051964321</v>
      </c>
      <c r="BS51" s="48">
        <f t="shared" si="79"/>
        <v>45.794087115465587</v>
      </c>
      <c r="BT51" s="48">
        <f t="shared" si="79"/>
        <v>45.8876924631873</v>
      </c>
      <c r="BU51" s="48">
        <f t="shared" si="79"/>
        <v>46.002073434421327</v>
      </c>
      <c r="BV51" s="25">
        <f t="shared" ref="BV51:CI51" si="80">+BV6+BV37</f>
        <v>732609.86471293867</v>
      </c>
      <c r="BW51" s="82">
        <f t="shared" si="80"/>
        <v>727084.99794244976</v>
      </c>
      <c r="BX51" s="81">
        <f t="shared" si="80"/>
        <v>716623.98230872361</v>
      </c>
      <c r="BY51" s="147">
        <f t="shared" si="80"/>
        <v>745031.45500539499</v>
      </c>
      <c r="BZ51" s="147">
        <f t="shared" si="80"/>
        <v>752262.59007828962</v>
      </c>
      <c r="CA51" s="147">
        <f t="shared" si="80"/>
        <v>757959.21506850026</v>
      </c>
      <c r="CB51" s="147">
        <f t="shared" si="80"/>
        <v>768141.40630594443</v>
      </c>
      <c r="CC51" s="147">
        <f t="shared" si="80"/>
        <v>772789.50420167844</v>
      </c>
      <c r="CD51" s="147">
        <f t="shared" si="80"/>
        <v>771682.76021775254</v>
      </c>
      <c r="CE51" s="147">
        <f t="shared" si="80"/>
        <v>773187.02002365864</v>
      </c>
      <c r="CF51" s="26">
        <f t="shared" si="80"/>
        <v>776284.47643297736</v>
      </c>
      <c r="CG51" s="82">
        <f t="shared" si="80"/>
        <v>785986.97741710837</v>
      </c>
      <c r="CH51" s="82">
        <f t="shared" ref="CH51" si="81">+CH6+CH37</f>
        <v>785986.97741710837</v>
      </c>
      <c r="CI51" s="82">
        <f t="shared" si="80"/>
        <v>787839.05554613494</v>
      </c>
      <c r="DB51" s="38"/>
      <c r="DC51" s="38"/>
    </row>
    <row r="52" spans="1:107" ht="16.5" hidden="1" thickBot="1" x14ac:dyDescent="0.3">
      <c r="A52" s="64" t="s">
        <v>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7"/>
      <c r="BF52" s="7"/>
      <c r="BG52" s="2"/>
      <c r="BH52" s="6"/>
      <c r="BI52" s="7"/>
      <c r="BJ52" s="2"/>
      <c r="BK52" s="2"/>
      <c r="BL52" s="2"/>
      <c r="BM52" s="2"/>
      <c r="BN52" s="2"/>
      <c r="BO52" s="2"/>
      <c r="BP52" s="2"/>
      <c r="BQ52" s="38"/>
      <c r="BR52" s="38"/>
      <c r="BS52" s="38"/>
      <c r="BT52" s="38"/>
      <c r="BU52" s="38"/>
      <c r="BV52" s="67"/>
      <c r="BW52" s="58"/>
      <c r="BX52" s="57"/>
      <c r="BY52" s="148"/>
      <c r="BZ52" s="148"/>
      <c r="CA52" s="148"/>
      <c r="CB52" s="148"/>
      <c r="CC52" s="148"/>
      <c r="CD52" s="148"/>
      <c r="CE52" s="148"/>
      <c r="CF52" s="68"/>
      <c r="CG52" s="58"/>
      <c r="CH52" s="58"/>
      <c r="CI52" s="58"/>
      <c r="DB52" s="38"/>
      <c r="DC52" s="38"/>
    </row>
    <row r="53" spans="1:107" hidden="1" x14ac:dyDescent="0.25">
      <c r="A53" s="64" t="s">
        <v>3</v>
      </c>
      <c r="B53" s="7">
        <f t="shared" ref="B53:K53" si="82">B8/B36*100</f>
        <v>33.835997804045363</v>
      </c>
      <c r="C53" s="7">
        <f t="shared" si="82"/>
        <v>33.732008054191553</v>
      </c>
      <c r="D53" s="7">
        <f t="shared" si="82"/>
        <v>33.703432688319928</v>
      </c>
      <c r="E53" s="7">
        <f t="shared" si="82"/>
        <v>33.456511390643087</v>
      </c>
      <c r="F53" s="7">
        <f t="shared" si="82"/>
        <v>33.577039016257977</v>
      </c>
      <c r="G53" s="7">
        <f t="shared" si="82"/>
        <v>34.427642179091656</v>
      </c>
      <c r="H53" s="7">
        <f t="shared" si="82"/>
        <v>35.472257073067368</v>
      </c>
      <c r="I53" s="7">
        <f t="shared" si="82"/>
        <v>35.58394794241137</v>
      </c>
      <c r="J53" s="7">
        <f t="shared" si="82"/>
        <v>35.651683774280549</v>
      </c>
      <c r="K53" s="7">
        <f t="shared" si="82"/>
        <v>35.441740019500763</v>
      </c>
      <c r="L53" s="7">
        <f t="shared" ref="L53:AQ53" si="83">L8/L36*100</f>
        <v>35.633098648052041</v>
      </c>
      <c r="M53" s="7">
        <f t="shared" si="83"/>
        <v>35.966836300507495</v>
      </c>
      <c r="N53" s="7">
        <f t="shared" si="83"/>
        <v>36.165541073804455</v>
      </c>
      <c r="O53" s="7">
        <f t="shared" si="83"/>
        <v>36.250809938829178</v>
      </c>
      <c r="P53" s="7">
        <f t="shared" si="83"/>
        <v>36.115063929434115</v>
      </c>
      <c r="Q53" s="7">
        <f t="shared" si="83"/>
        <v>35.328135021259499</v>
      </c>
      <c r="R53" s="7">
        <f t="shared" si="83"/>
        <v>35.852317221214932</v>
      </c>
      <c r="S53" s="7">
        <f t="shared" si="83"/>
        <v>35.250559932770827</v>
      </c>
      <c r="T53" s="7">
        <f t="shared" si="83"/>
        <v>36.387408005975153</v>
      </c>
      <c r="U53" s="7">
        <f t="shared" si="83"/>
        <v>36.703344528713295</v>
      </c>
      <c r="V53" s="7">
        <f t="shared" si="83"/>
        <v>35.912263070870516</v>
      </c>
      <c r="W53" s="7">
        <f t="shared" si="83"/>
        <v>36.012354618630091</v>
      </c>
      <c r="X53" s="7">
        <f t="shared" si="83"/>
        <v>33.888525897097601</v>
      </c>
      <c r="Y53" s="8">
        <f t="shared" si="83"/>
        <v>34.18439399232755</v>
      </c>
      <c r="Z53" s="2">
        <f t="shared" si="83"/>
        <v>34.136882019023659</v>
      </c>
      <c r="AA53" s="2">
        <f t="shared" si="83"/>
        <v>34.278509729724888</v>
      </c>
      <c r="AB53" s="2">
        <f t="shared" si="83"/>
        <v>34.434273259289505</v>
      </c>
      <c r="AC53" s="2">
        <f t="shared" si="83"/>
        <v>34.455743406355602</v>
      </c>
      <c r="AD53" s="2">
        <f t="shared" si="83"/>
        <v>34.600568868340062</v>
      </c>
      <c r="AE53" s="2">
        <f t="shared" si="83"/>
        <v>34.585831540948</v>
      </c>
      <c r="AF53" s="2">
        <f t="shared" si="83"/>
        <v>34.424496245795119</v>
      </c>
      <c r="AG53" s="2">
        <f t="shared" si="83"/>
        <v>34.454796482269579</v>
      </c>
      <c r="AH53" s="2">
        <f t="shared" si="83"/>
        <v>34.434016775794937</v>
      </c>
      <c r="AI53" s="2">
        <f t="shared" si="83"/>
        <v>34.251070384441661</v>
      </c>
      <c r="AJ53" s="2">
        <f t="shared" si="83"/>
        <v>34.337738561740203</v>
      </c>
      <c r="AK53" s="2">
        <f t="shared" si="83"/>
        <v>35.597210983960956</v>
      </c>
      <c r="AL53" s="2">
        <f t="shared" si="83"/>
        <v>36.893073366232933</v>
      </c>
      <c r="AM53" s="2">
        <f t="shared" si="83"/>
        <v>34.434273259289505</v>
      </c>
      <c r="AN53" s="2">
        <f t="shared" si="83"/>
        <v>36.705936762842811</v>
      </c>
      <c r="AO53" s="2">
        <f t="shared" si="83"/>
        <v>37.313871618468234</v>
      </c>
      <c r="AP53" s="2">
        <f t="shared" si="83"/>
        <v>37.201576182020226</v>
      </c>
      <c r="AQ53" s="2">
        <f t="shared" si="83"/>
        <v>37.181753432589076</v>
      </c>
      <c r="AR53" s="2">
        <f t="shared" ref="AR53:BU53" si="84">AR8/AR36*100</f>
        <v>37.142152786323145</v>
      </c>
      <c r="AS53" s="2">
        <f t="shared" si="84"/>
        <v>38.012622431404701</v>
      </c>
      <c r="AT53" s="2">
        <f t="shared" si="84"/>
        <v>38.008643123050739</v>
      </c>
      <c r="AU53" s="2">
        <f t="shared" si="84"/>
        <v>38.308752647289189</v>
      </c>
      <c r="AV53" s="2">
        <f t="shared" si="84"/>
        <v>38.489805472793634</v>
      </c>
      <c r="AW53" s="2">
        <f t="shared" si="84"/>
        <v>38.730124602918153</v>
      </c>
      <c r="AX53" s="2">
        <f t="shared" si="84"/>
        <v>38.729716723826996</v>
      </c>
      <c r="AY53" s="2">
        <f t="shared" si="84"/>
        <v>39.150961651290203</v>
      </c>
      <c r="AZ53" s="2">
        <f t="shared" si="84"/>
        <v>38.743402213551065</v>
      </c>
      <c r="BA53" s="2">
        <f t="shared" si="84"/>
        <v>39.088582050775251</v>
      </c>
      <c r="BB53" s="2">
        <f t="shared" si="84"/>
        <v>39.442452911715868</v>
      </c>
      <c r="BC53" s="2">
        <f t="shared" si="84"/>
        <v>40.158017874543063</v>
      </c>
      <c r="BD53" s="2">
        <f t="shared" si="84"/>
        <v>39.952738371065848</v>
      </c>
      <c r="BE53" s="7">
        <f t="shared" si="84"/>
        <v>39.943134030077765</v>
      </c>
      <c r="BF53" s="7">
        <f t="shared" si="84"/>
        <v>39.39608417152489</v>
      </c>
      <c r="BG53" s="2">
        <f t="shared" si="84"/>
        <v>39.468365219603967</v>
      </c>
      <c r="BH53" s="6">
        <f t="shared" si="84"/>
        <v>39.510978623000462</v>
      </c>
      <c r="BI53" s="7">
        <f t="shared" si="84"/>
        <v>38.668254057801782</v>
      </c>
      <c r="BJ53" s="2">
        <f t="shared" si="84"/>
        <v>39.914332232814942</v>
      </c>
      <c r="BK53" s="2">
        <f t="shared" si="84"/>
        <v>40.018232990327789</v>
      </c>
      <c r="BL53" s="2">
        <f t="shared" si="84"/>
        <v>38.835549000408939</v>
      </c>
      <c r="BM53" s="2">
        <f t="shared" si="84"/>
        <v>38.635513992824741</v>
      </c>
      <c r="BN53" s="2">
        <f t="shared" si="84"/>
        <v>37.651329053736568</v>
      </c>
      <c r="BO53" s="2">
        <f t="shared" si="84"/>
        <v>37.845684966207337</v>
      </c>
      <c r="BP53" s="2">
        <f t="shared" si="84"/>
        <v>38.904964588744875</v>
      </c>
      <c r="BQ53" s="38">
        <f t="shared" si="84"/>
        <v>37.781542526236613</v>
      </c>
      <c r="BR53" s="38">
        <f t="shared" si="84"/>
        <v>37.651557874275483</v>
      </c>
      <c r="BS53" s="38">
        <f t="shared" si="84"/>
        <v>37.672394969946872</v>
      </c>
      <c r="BT53" s="38">
        <f t="shared" si="84"/>
        <v>37.811333607344793</v>
      </c>
      <c r="BU53" s="38">
        <f t="shared" si="84"/>
        <v>37.973238312721861</v>
      </c>
      <c r="BV53" s="2"/>
      <c r="BW53" s="2"/>
      <c r="BX53" s="2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DB53" s="38"/>
      <c r="DC53" s="38"/>
    </row>
    <row r="54" spans="1:107" ht="18.75" hidden="1" thickBot="1" x14ac:dyDescent="0.3">
      <c r="A54" s="64" t="s">
        <v>14</v>
      </c>
      <c r="B54" s="37">
        <f t="shared" ref="B54:K54" si="85">B29/B36*100</f>
        <v>0</v>
      </c>
      <c r="C54" s="37">
        <f t="shared" si="85"/>
        <v>0</v>
      </c>
      <c r="D54" s="37">
        <f t="shared" si="85"/>
        <v>0</v>
      </c>
      <c r="E54" s="37">
        <f t="shared" si="85"/>
        <v>0</v>
      </c>
      <c r="F54" s="37">
        <f t="shared" si="85"/>
        <v>0</v>
      </c>
      <c r="G54" s="37">
        <f t="shared" si="85"/>
        <v>0</v>
      </c>
      <c r="H54" s="37">
        <f t="shared" si="85"/>
        <v>0</v>
      </c>
      <c r="I54" s="37">
        <f t="shared" si="85"/>
        <v>0</v>
      </c>
      <c r="J54" s="37">
        <f t="shared" si="85"/>
        <v>0</v>
      </c>
      <c r="K54" s="37">
        <f t="shared" si="85"/>
        <v>0</v>
      </c>
      <c r="L54" s="37">
        <f t="shared" ref="L54:AQ54" si="86">L29/L36*100</f>
        <v>0</v>
      </c>
      <c r="M54" s="37">
        <f t="shared" si="86"/>
        <v>0</v>
      </c>
      <c r="N54" s="37">
        <f t="shared" si="86"/>
        <v>0</v>
      </c>
      <c r="O54" s="37">
        <f t="shared" si="86"/>
        <v>0</v>
      </c>
      <c r="P54" s="37">
        <f t="shared" si="86"/>
        <v>0</v>
      </c>
      <c r="Q54" s="37">
        <f t="shared" si="86"/>
        <v>0</v>
      </c>
      <c r="R54" s="37">
        <f t="shared" si="86"/>
        <v>0</v>
      </c>
      <c r="S54" s="37">
        <f t="shared" si="86"/>
        <v>0</v>
      </c>
      <c r="T54" s="37">
        <f t="shared" si="86"/>
        <v>0</v>
      </c>
      <c r="U54" s="37">
        <f t="shared" si="86"/>
        <v>0</v>
      </c>
      <c r="V54" s="37">
        <f t="shared" si="86"/>
        <v>0</v>
      </c>
      <c r="W54" s="37">
        <f t="shared" si="86"/>
        <v>0</v>
      </c>
      <c r="X54" s="37">
        <f t="shared" si="86"/>
        <v>0</v>
      </c>
      <c r="Y54" s="34">
        <f t="shared" si="86"/>
        <v>0</v>
      </c>
      <c r="Z54" s="34">
        <f t="shared" si="86"/>
        <v>0</v>
      </c>
      <c r="AA54" s="34">
        <f t="shared" si="86"/>
        <v>0</v>
      </c>
      <c r="AB54" s="34">
        <f t="shared" si="86"/>
        <v>0</v>
      </c>
      <c r="AC54" s="34">
        <f t="shared" si="86"/>
        <v>0</v>
      </c>
      <c r="AD54" s="34">
        <f t="shared" si="86"/>
        <v>0</v>
      </c>
      <c r="AE54" s="34">
        <f t="shared" si="86"/>
        <v>0</v>
      </c>
      <c r="AF54" s="34">
        <f t="shared" si="86"/>
        <v>0</v>
      </c>
      <c r="AG54" s="34">
        <f t="shared" si="86"/>
        <v>0</v>
      </c>
      <c r="AH54" s="34">
        <f t="shared" si="86"/>
        <v>0</v>
      </c>
      <c r="AI54" s="34">
        <f t="shared" si="86"/>
        <v>0</v>
      </c>
      <c r="AJ54" s="34">
        <f t="shared" si="86"/>
        <v>0</v>
      </c>
      <c r="AK54" s="34">
        <f t="shared" si="86"/>
        <v>0</v>
      </c>
      <c r="AL54" s="34">
        <f t="shared" si="86"/>
        <v>0</v>
      </c>
      <c r="AM54" s="34">
        <f t="shared" si="86"/>
        <v>0</v>
      </c>
      <c r="AN54" s="34">
        <f t="shared" si="86"/>
        <v>0</v>
      </c>
      <c r="AO54" s="34">
        <f t="shared" si="86"/>
        <v>0</v>
      </c>
      <c r="AP54" s="34">
        <f t="shared" si="86"/>
        <v>0</v>
      </c>
      <c r="AQ54" s="34">
        <f t="shared" si="86"/>
        <v>0</v>
      </c>
      <c r="AR54" s="34">
        <f t="shared" ref="AR54:BU54" si="87">AR29/AR36*100</f>
        <v>0</v>
      </c>
      <c r="AS54" s="34">
        <f t="shared" si="87"/>
        <v>0</v>
      </c>
      <c r="AT54" s="34">
        <f t="shared" si="87"/>
        <v>0</v>
      </c>
      <c r="AU54" s="34">
        <f t="shared" si="87"/>
        <v>0</v>
      </c>
      <c r="AV54" s="34">
        <f t="shared" si="87"/>
        <v>0</v>
      </c>
      <c r="AW54" s="34">
        <f t="shared" si="87"/>
        <v>0</v>
      </c>
      <c r="AX54" s="34">
        <f t="shared" si="87"/>
        <v>0</v>
      </c>
      <c r="AY54" s="34">
        <f t="shared" si="87"/>
        <v>0</v>
      </c>
      <c r="AZ54" s="34">
        <f t="shared" si="87"/>
        <v>0</v>
      </c>
      <c r="BA54" s="34">
        <f t="shared" si="87"/>
        <v>0</v>
      </c>
      <c r="BB54" s="34">
        <f t="shared" si="87"/>
        <v>0</v>
      </c>
      <c r="BC54" s="34">
        <f t="shared" si="87"/>
        <v>0</v>
      </c>
      <c r="BD54" s="34">
        <f t="shared" si="87"/>
        <v>0</v>
      </c>
      <c r="BE54" s="36">
        <f t="shared" si="87"/>
        <v>0</v>
      </c>
      <c r="BF54" s="36">
        <f t="shared" si="87"/>
        <v>0</v>
      </c>
      <c r="BG54" s="34">
        <f t="shared" si="87"/>
        <v>0</v>
      </c>
      <c r="BH54" s="37">
        <f t="shared" si="87"/>
        <v>0</v>
      </c>
      <c r="BI54" s="36">
        <f t="shared" si="87"/>
        <v>0</v>
      </c>
      <c r="BJ54" s="34">
        <f t="shared" si="87"/>
        <v>0</v>
      </c>
      <c r="BK54" s="34">
        <f t="shared" si="87"/>
        <v>0</v>
      </c>
      <c r="BL54" s="34">
        <f t="shared" si="87"/>
        <v>0</v>
      </c>
      <c r="BM54" s="34">
        <f t="shared" si="87"/>
        <v>0</v>
      </c>
      <c r="BN54" s="34">
        <f t="shared" si="87"/>
        <v>0</v>
      </c>
      <c r="BO54" s="34">
        <f t="shared" si="87"/>
        <v>0</v>
      </c>
      <c r="BP54" s="34">
        <f t="shared" si="87"/>
        <v>0</v>
      </c>
      <c r="BQ54" s="43">
        <f t="shared" si="87"/>
        <v>0</v>
      </c>
      <c r="BR54" s="43">
        <f t="shared" si="87"/>
        <v>0</v>
      </c>
      <c r="BS54" s="43">
        <f t="shared" si="87"/>
        <v>0</v>
      </c>
      <c r="BT54" s="43">
        <f t="shared" si="87"/>
        <v>0</v>
      </c>
      <c r="BU54" s="43">
        <f t="shared" si="87"/>
        <v>0</v>
      </c>
      <c r="BV54" s="57"/>
      <c r="BW54" s="57"/>
      <c r="BX54" s="57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DB54" s="38"/>
      <c r="DC54" s="38"/>
    </row>
    <row r="55" spans="1:107" hidden="1" x14ac:dyDescent="0.25">
      <c r="A55" s="64" t="s">
        <v>115</v>
      </c>
      <c r="B55" s="7">
        <f t="shared" ref="B55:K55" si="88">(+B11+B30)/B36*100</f>
        <v>9.3268365043632784</v>
      </c>
      <c r="C55" s="7">
        <f t="shared" si="88"/>
        <v>9.3580352333641788</v>
      </c>
      <c r="D55" s="7">
        <f t="shared" si="88"/>
        <v>9.3030314835120773</v>
      </c>
      <c r="E55" s="7">
        <f t="shared" si="88"/>
        <v>9.2374275961487431</v>
      </c>
      <c r="F55" s="7">
        <f t="shared" si="88"/>
        <v>9.2109290727290958</v>
      </c>
      <c r="G55" s="7">
        <f t="shared" si="88"/>
        <v>9.18940403445953</v>
      </c>
      <c r="H55" s="7">
        <f t="shared" si="88"/>
        <v>9.0382860751060523</v>
      </c>
      <c r="I55" s="7">
        <f t="shared" si="88"/>
        <v>9.0328002884196632</v>
      </c>
      <c r="J55" s="7">
        <f t="shared" si="88"/>
        <v>8.939529553544185</v>
      </c>
      <c r="K55" s="7">
        <f t="shared" si="88"/>
        <v>8.8815822132236413</v>
      </c>
      <c r="L55" s="7">
        <f t="shared" ref="L55:AQ55" si="89">(+L11+L30)/L36*100</f>
        <v>8.9523477204769097</v>
      </c>
      <c r="M55" s="7">
        <f t="shared" si="89"/>
        <v>8.9267861798797234</v>
      </c>
      <c r="N55" s="7">
        <f t="shared" si="89"/>
        <v>8.7064034924542497</v>
      </c>
      <c r="O55" s="7">
        <f t="shared" si="89"/>
        <v>8.6985667518428684</v>
      </c>
      <c r="P55" s="7">
        <f t="shared" si="89"/>
        <v>8.7269630823286448</v>
      </c>
      <c r="Q55" s="7">
        <f t="shared" si="89"/>
        <v>8.0293358376590032</v>
      </c>
      <c r="R55" s="7">
        <f t="shared" si="89"/>
        <v>8.6189287235126457</v>
      </c>
      <c r="S55" s="7">
        <f t="shared" si="89"/>
        <v>7.9287353228792403</v>
      </c>
      <c r="T55" s="7">
        <f t="shared" si="89"/>
        <v>8.3288807288505229</v>
      </c>
      <c r="U55" s="7">
        <f t="shared" si="89"/>
        <v>8.3131094369158269</v>
      </c>
      <c r="V55" s="7">
        <f t="shared" si="89"/>
        <v>7.7517447844218035</v>
      </c>
      <c r="W55" s="7">
        <f t="shared" si="89"/>
        <v>7.7295222652745412</v>
      </c>
      <c r="X55" s="7">
        <f t="shared" si="89"/>
        <v>7.2362910071774627</v>
      </c>
      <c r="Y55" s="8">
        <f t="shared" si="89"/>
        <v>7.235543280249904</v>
      </c>
      <c r="Z55" s="2">
        <f t="shared" si="89"/>
        <v>7.2237654103680464</v>
      </c>
      <c r="AA55" s="2">
        <f t="shared" si="89"/>
        <v>7.1760207493301573</v>
      </c>
      <c r="AB55" s="2">
        <f t="shared" si="89"/>
        <v>7.1607925227762284</v>
      </c>
      <c r="AC55" s="2">
        <f t="shared" si="89"/>
        <v>7.1541491864537328</v>
      </c>
      <c r="AD55" s="2">
        <f t="shared" si="89"/>
        <v>7.1587106168889081</v>
      </c>
      <c r="AE55" s="2">
        <f t="shared" si="89"/>
        <v>7.1381320270138282</v>
      </c>
      <c r="AF55" s="2">
        <f t="shared" si="89"/>
        <v>7.1506707203728688</v>
      </c>
      <c r="AG55" s="2">
        <f t="shared" si="89"/>
        <v>7.1112023661246475</v>
      </c>
      <c r="AH55" s="2">
        <f t="shared" si="89"/>
        <v>7.1415859405570465</v>
      </c>
      <c r="AI55" s="2">
        <f t="shared" si="89"/>
        <v>7.1533007269672408</v>
      </c>
      <c r="AJ55" s="2">
        <f t="shared" si="89"/>
        <v>7.1474209619260822</v>
      </c>
      <c r="AK55" s="2">
        <f t="shared" si="89"/>
        <v>7.0129275388890964</v>
      </c>
      <c r="AL55" s="2">
        <f t="shared" si="89"/>
        <v>6.8212440699723151</v>
      </c>
      <c r="AM55" s="2">
        <f t="shared" si="89"/>
        <v>7.1607925227762284</v>
      </c>
      <c r="AN55" s="2">
        <f t="shared" si="89"/>
        <v>6.7547387382801611</v>
      </c>
      <c r="AO55" s="2">
        <f t="shared" si="89"/>
        <v>6.6811236301071473</v>
      </c>
      <c r="AP55" s="2">
        <f t="shared" si="89"/>
        <v>6.7166746525148255</v>
      </c>
      <c r="AQ55" s="2">
        <f t="shared" si="89"/>
        <v>6.6868484483351693</v>
      </c>
      <c r="AR55" s="2">
        <f t="shared" ref="AR55:BU55" si="90">(+AR11+AR30)/AR36*100</f>
        <v>6.6846818832799899</v>
      </c>
      <c r="AS55" s="2">
        <f t="shared" si="90"/>
        <v>6.5295337392788744</v>
      </c>
      <c r="AT55" s="2">
        <f t="shared" si="90"/>
        <v>6.4978949058476374</v>
      </c>
      <c r="AU55" s="2">
        <f t="shared" si="90"/>
        <v>6.4248937913955553</v>
      </c>
      <c r="AV55" s="2">
        <f t="shared" si="90"/>
        <v>6.3584873233579486</v>
      </c>
      <c r="AW55" s="2">
        <f t="shared" si="90"/>
        <v>6.313410558444783</v>
      </c>
      <c r="AX55" s="2">
        <f t="shared" si="90"/>
        <v>6.2853318649247623</v>
      </c>
      <c r="AY55" s="2">
        <f t="shared" si="90"/>
        <v>6.2136391152030086</v>
      </c>
      <c r="AZ55" s="2">
        <f t="shared" si="90"/>
        <v>6.1977294690240452</v>
      </c>
      <c r="BA55" s="2">
        <f t="shared" si="90"/>
        <v>6.1638841283978465</v>
      </c>
      <c r="BB55" s="2">
        <f t="shared" si="90"/>
        <v>6.1504207857315425</v>
      </c>
      <c r="BC55" s="2">
        <f t="shared" si="90"/>
        <v>6.0787762291482457</v>
      </c>
      <c r="BD55" s="2">
        <f t="shared" si="90"/>
        <v>6.1098602156556101</v>
      </c>
      <c r="BE55" s="7">
        <f t="shared" si="90"/>
        <v>6.1038262653592303</v>
      </c>
      <c r="BF55" s="7">
        <f t="shared" si="90"/>
        <v>6.1329806963371141</v>
      </c>
      <c r="BG55" s="2">
        <f t="shared" si="90"/>
        <v>6.1389654788006682</v>
      </c>
      <c r="BH55" s="6">
        <f t="shared" si="90"/>
        <v>6.1127317207161758</v>
      </c>
      <c r="BI55" s="7">
        <f t="shared" si="90"/>
        <v>5.9021514679965588</v>
      </c>
      <c r="BJ55" s="2">
        <f t="shared" si="90"/>
        <v>6.0485527078517869</v>
      </c>
      <c r="BK55" s="2">
        <f t="shared" si="90"/>
        <v>6.0513762959469517</v>
      </c>
      <c r="BL55" s="2">
        <f t="shared" si="90"/>
        <v>5.8778857040896844</v>
      </c>
      <c r="BM55" s="2">
        <f t="shared" si="90"/>
        <v>5.9116401117798096</v>
      </c>
      <c r="BN55" s="2">
        <f t="shared" si="90"/>
        <v>5.7822862758194926</v>
      </c>
      <c r="BO55" s="2">
        <f t="shared" si="90"/>
        <v>5.7627714314926148</v>
      </c>
      <c r="BP55" s="2">
        <f t="shared" si="90"/>
        <v>5.8774690674629007</v>
      </c>
      <c r="BQ55" s="38">
        <f t="shared" si="90"/>
        <v>5.7386922066706267</v>
      </c>
      <c r="BR55" s="38">
        <f t="shared" si="90"/>
        <v>5.7540883908147267</v>
      </c>
      <c r="BS55" s="38">
        <f t="shared" si="90"/>
        <v>5.7569998645351204</v>
      </c>
      <c r="BT55" s="38">
        <f t="shared" si="90"/>
        <v>5.7237663261161682</v>
      </c>
      <c r="BU55" s="38">
        <f t="shared" si="90"/>
        <v>5.6833297253845174</v>
      </c>
      <c r="DB55" s="38"/>
      <c r="DC55" s="38"/>
    </row>
    <row r="56" spans="1:107" ht="18" hidden="1" x14ac:dyDescent="0.25">
      <c r="A56" s="64" t="s">
        <v>114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>
        <f t="shared" ref="N56:BH56" si="91">+N12*100/N36</f>
        <v>0</v>
      </c>
      <c r="O56" s="7">
        <f t="shared" si="91"/>
        <v>0</v>
      </c>
      <c r="P56" s="7">
        <f t="shared" si="91"/>
        <v>0</v>
      </c>
      <c r="Q56" s="7">
        <f t="shared" si="91"/>
        <v>0</v>
      </c>
      <c r="R56" s="7">
        <f t="shared" si="91"/>
        <v>0</v>
      </c>
      <c r="S56" s="7">
        <f t="shared" si="91"/>
        <v>0</v>
      </c>
      <c r="T56" s="7">
        <f t="shared" si="91"/>
        <v>0</v>
      </c>
      <c r="U56" s="7">
        <f t="shared" si="91"/>
        <v>0</v>
      </c>
      <c r="V56" s="7">
        <f t="shared" si="91"/>
        <v>0</v>
      </c>
      <c r="W56" s="7">
        <f t="shared" si="91"/>
        <v>0</v>
      </c>
      <c r="X56" s="7">
        <f t="shared" si="91"/>
        <v>0</v>
      </c>
      <c r="Y56" s="7">
        <f t="shared" si="91"/>
        <v>0</v>
      </c>
      <c r="Z56" s="7">
        <f t="shared" si="91"/>
        <v>0</v>
      </c>
      <c r="AA56" s="7">
        <f t="shared" si="91"/>
        <v>0</v>
      </c>
      <c r="AB56" s="7">
        <f t="shared" si="91"/>
        <v>0</v>
      </c>
      <c r="AC56" s="7">
        <f t="shared" si="91"/>
        <v>0</v>
      </c>
      <c r="AD56" s="7">
        <f t="shared" si="91"/>
        <v>0</v>
      </c>
      <c r="AE56" s="7">
        <f t="shared" si="91"/>
        <v>0</v>
      </c>
      <c r="AF56" s="7">
        <f t="shared" si="91"/>
        <v>0</v>
      </c>
      <c r="AG56" s="7">
        <f t="shared" si="91"/>
        <v>0</v>
      </c>
      <c r="AH56" s="7">
        <f t="shared" si="91"/>
        <v>0</v>
      </c>
      <c r="AI56" s="7">
        <f t="shared" si="91"/>
        <v>0</v>
      </c>
      <c r="AJ56" s="7">
        <f t="shared" si="91"/>
        <v>0</v>
      </c>
      <c r="AK56" s="7">
        <f t="shared" si="91"/>
        <v>0</v>
      </c>
      <c r="AL56" s="7">
        <f t="shared" si="91"/>
        <v>0</v>
      </c>
      <c r="AM56" s="7">
        <f t="shared" si="91"/>
        <v>0</v>
      </c>
      <c r="AN56" s="7">
        <f t="shared" si="91"/>
        <v>0</v>
      </c>
      <c r="AO56" s="7">
        <f t="shared" si="91"/>
        <v>0</v>
      </c>
      <c r="AP56" s="7">
        <f t="shared" si="91"/>
        <v>0</v>
      </c>
      <c r="AQ56" s="7">
        <f t="shared" si="91"/>
        <v>0</v>
      </c>
      <c r="AR56" s="7">
        <f t="shared" si="91"/>
        <v>0</v>
      </c>
      <c r="AS56" s="7">
        <f t="shared" si="91"/>
        <v>0</v>
      </c>
      <c r="AT56" s="7">
        <f t="shared" si="91"/>
        <v>0</v>
      </c>
      <c r="AU56" s="7">
        <f t="shared" si="91"/>
        <v>0</v>
      </c>
      <c r="AV56" s="7">
        <f t="shared" si="91"/>
        <v>0</v>
      </c>
      <c r="AW56" s="7">
        <f t="shared" si="91"/>
        <v>0</v>
      </c>
      <c r="AX56" s="7">
        <f t="shared" si="91"/>
        <v>0</v>
      </c>
      <c r="AY56" s="7">
        <f t="shared" si="91"/>
        <v>0</v>
      </c>
      <c r="AZ56" s="7">
        <f t="shared" si="91"/>
        <v>0</v>
      </c>
      <c r="BA56" s="7">
        <f t="shared" si="91"/>
        <v>0</v>
      </c>
      <c r="BB56" s="7">
        <f t="shared" si="91"/>
        <v>0</v>
      </c>
      <c r="BC56" s="7">
        <f t="shared" si="91"/>
        <v>0</v>
      </c>
      <c r="BD56" s="7">
        <f t="shared" si="91"/>
        <v>0</v>
      </c>
      <c r="BE56" s="7">
        <f t="shared" si="91"/>
        <v>0</v>
      </c>
      <c r="BF56" s="7">
        <f t="shared" si="91"/>
        <v>0</v>
      </c>
      <c r="BG56" s="7">
        <f t="shared" si="91"/>
        <v>0</v>
      </c>
      <c r="BH56" s="36">
        <f t="shared" si="91"/>
        <v>0</v>
      </c>
      <c r="BI56" s="7"/>
      <c r="BJ56" s="2"/>
      <c r="BK56" s="2"/>
      <c r="BL56" s="2"/>
      <c r="BM56" s="2"/>
      <c r="BN56" s="2"/>
      <c r="BO56" s="2">
        <f t="shared" ref="BO56:BU56" si="92">+BO12*100/BO36</f>
        <v>2.3675956291892049</v>
      </c>
      <c r="BP56" s="2">
        <f t="shared" si="92"/>
        <v>5.7326286437780199E-5</v>
      </c>
      <c r="BQ56" s="38">
        <f t="shared" si="92"/>
        <v>2.3271521959909687</v>
      </c>
      <c r="BR56" s="38">
        <f t="shared" si="92"/>
        <v>2.3908542545529983</v>
      </c>
      <c r="BS56" s="38">
        <f t="shared" si="92"/>
        <v>2.3646922809835988</v>
      </c>
      <c r="BT56" s="38">
        <f t="shared" si="92"/>
        <v>2.3525925297263361</v>
      </c>
      <c r="BU56" s="38">
        <f t="shared" si="92"/>
        <v>2.3455053963149504</v>
      </c>
      <c r="DB56" s="38"/>
      <c r="DC56" s="38"/>
    </row>
    <row r="57" spans="1:107" hidden="1" x14ac:dyDescent="0.25">
      <c r="A57" s="64" t="s">
        <v>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7"/>
      <c r="BF57" s="7"/>
      <c r="BG57" s="2"/>
      <c r="BH57" s="6"/>
      <c r="BI57" s="7"/>
      <c r="BJ57" s="2"/>
      <c r="BK57" s="2"/>
      <c r="BL57" s="2"/>
      <c r="BM57" s="2"/>
      <c r="BN57" s="2"/>
      <c r="BO57" s="2"/>
      <c r="BP57" s="2"/>
      <c r="BQ57" s="38"/>
      <c r="BR57" s="38"/>
      <c r="BS57" s="38"/>
      <c r="BT57" s="38"/>
      <c r="BU57" s="38"/>
      <c r="DB57" s="38"/>
      <c r="DC57" s="38"/>
    </row>
    <row r="58" spans="1:107" hidden="1" x14ac:dyDescent="0.25">
      <c r="A58" s="69" t="s">
        <v>4</v>
      </c>
      <c r="B58" s="32">
        <f t="shared" ref="B58:BF58" si="93">SUM(B60:B63)</f>
        <v>15.887401077345352</v>
      </c>
      <c r="C58" s="32">
        <f t="shared" si="93"/>
        <v>15.921742775413508</v>
      </c>
      <c r="D58" s="32">
        <f t="shared" si="93"/>
        <v>15.824254385330828</v>
      </c>
      <c r="E58" s="32">
        <f t="shared" si="93"/>
        <v>15.728618814074782</v>
      </c>
      <c r="F58" s="32">
        <f t="shared" si="93"/>
        <v>15.672846316019193</v>
      </c>
      <c r="G58" s="32">
        <f t="shared" si="93"/>
        <v>15.52234511640795</v>
      </c>
      <c r="H58" s="32">
        <f t="shared" si="93"/>
        <v>15.264533924040826</v>
      </c>
      <c r="I58" s="32">
        <f t="shared" si="93"/>
        <v>15.253322739116834</v>
      </c>
      <c r="J58" s="32">
        <f t="shared" si="93"/>
        <v>15.057034056498081</v>
      </c>
      <c r="K58" s="32">
        <f t="shared" si="93"/>
        <v>14.934754334738061</v>
      </c>
      <c r="L58" s="32">
        <f t="shared" si="93"/>
        <v>15.042307909861131</v>
      </c>
      <c r="M58" s="32">
        <f t="shared" si="93"/>
        <v>14.84927950608925</v>
      </c>
      <c r="N58" s="32" t="e">
        <f t="shared" si="93"/>
        <v>#VALUE!</v>
      </c>
      <c r="O58" s="32" t="e">
        <f t="shared" si="93"/>
        <v>#VALUE!</v>
      </c>
      <c r="P58" s="32">
        <f t="shared" si="93"/>
        <v>14.601968466028447</v>
      </c>
      <c r="Q58" s="32" t="e">
        <f t="shared" si="93"/>
        <v>#VALUE!</v>
      </c>
      <c r="R58" s="32" t="e">
        <f t="shared" si="93"/>
        <v>#VALUE!</v>
      </c>
      <c r="S58" s="32">
        <f t="shared" si="93"/>
        <v>13.427278678863786</v>
      </c>
      <c r="T58" s="32">
        <f t="shared" si="93"/>
        <v>14.141477037723964</v>
      </c>
      <c r="U58" s="32">
        <f t="shared" si="93"/>
        <v>13.95124385795042</v>
      </c>
      <c r="V58" s="32">
        <f t="shared" si="93"/>
        <v>13.207120998761347</v>
      </c>
      <c r="W58" s="32">
        <f t="shared" si="93"/>
        <v>13.251843544683256</v>
      </c>
      <c r="X58" s="32">
        <f t="shared" si="93"/>
        <v>18.199111269753011</v>
      </c>
      <c r="Y58" s="47">
        <f t="shared" si="93"/>
        <v>18.022753624791186</v>
      </c>
      <c r="Z58" s="77">
        <f t="shared" si="93"/>
        <v>18.109686154666093</v>
      </c>
      <c r="AA58" s="77">
        <f t="shared" si="93"/>
        <v>18.243658778291657</v>
      </c>
      <c r="AB58" s="77">
        <f t="shared" si="93"/>
        <v>18.217927043809865</v>
      </c>
      <c r="AC58" s="77">
        <f t="shared" si="93"/>
        <v>18.214037108159662</v>
      </c>
      <c r="AD58" s="77">
        <f t="shared" si="93"/>
        <v>18.156520966680745</v>
      </c>
      <c r="AE58" s="77">
        <f t="shared" si="93"/>
        <v>18.148037255494579</v>
      </c>
      <c r="AF58" s="77">
        <f t="shared" si="93"/>
        <v>18.175609669573575</v>
      </c>
      <c r="AG58" s="77">
        <f t="shared" si="93"/>
        <v>18.246684764768617</v>
      </c>
      <c r="AH58" s="77">
        <f t="shared" si="93"/>
        <v>18.345446245323899</v>
      </c>
      <c r="AI58" s="77">
        <f t="shared" si="93"/>
        <v>18.406595638329566</v>
      </c>
      <c r="AJ58" s="77">
        <f t="shared" si="93"/>
        <v>18.442647789463511</v>
      </c>
      <c r="AK58" s="77">
        <f t="shared" si="93"/>
        <v>18.139372582482711</v>
      </c>
      <c r="AL58" s="77">
        <f t="shared" si="93"/>
        <v>17.751012069224075</v>
      </c>
      <c r="AM58" s="77">
        <f t="shared" si="93"/>
        <v>18.217927043809865</v>
      </c>
      <c r="AN58" s="77">
        <f t="shared" si="93"/>
        <v>17.802055971250688</v>
      </c>
      <c r="AO58" s="77">
        <f t="shared" si="93"/>
        <v>17.7128331473467</v>
      </c>
      <c r="AP58" s="77">
        <f t="shared" si="93"/>
        <v>17.672199770134668</v>
      </c>
      <c r="AQ58" s="77">
        <f t="shared" si="93"/>
        <v>17.613797940932823</v>
      </c>
      <c r="AR58" s="77">
        <f t="shared" si="93"/>
        <v>17.672369977512645</v>
      </c>
      <c r="AS58" s="77">
        <f t="shared" si="93"/>
        <v>17.481643678916893</v>
      </c>
      <c r="AT58" s="77">
        <f t="shared" si="93"/>
        <v>17.580555455298256</v>
      </c>
      <c r="AU58" s="77">
        <f t="shared" si="93"/>
        <v>17.565787930555093</v>
      </c>
      <c r="AV58" s="77">
        <f t="shared" si="93"/>
        <v>17.723494013097675</v>
      </c>
      <c r="AW58" s="77">
        <f t="shared" si="93"/>
        <v>17.740695508363146</v>
      </c>
      <c r="AX58" s="77">
        <f t="shared" si="93"/>
        <v>17.880344456302339</v>
      </c>
      <c r="AY58" s="77">
        <f t="shared" si="93"/>
        <v>17.906638946387837</v>
      </c>
      <c r="AZ58" s="77">
        <f t="shared" si="93"/>
        <v>18.364805500191562</v>
      </c>
      <c r="BA58" s="77">
        <f t="shared" si="93"/>
        <v>18.274390287392691</v>
      </c>
      <c r="BB58" s="77">
        <f t="shared" si="93"/>
        <v>18.214043768277168</v>
      </c>
      <c r="BC58" s="77">
        <f t="shared" si="93"/>
        <v>18.009710104298911</v>
      </c>
      <c r="BD58" s="77">
        <f t="shared" si="93"/>
        <v>18.129326365277034</v>
      </c>
      <c r="BE58" s="32">
        <f t="shared" si="93"/>
        <v>18.177966828947302</v>
      </c>
      <c r="BF58" s="32">
        <f t="shared" si="93"/>
        <v>18.37134405195615</v>
      </c>
      <c r="BG58" s="77">
        <f t="shared" ref="BG58:BU58" si="94">SUM(BG60:BG63)</f>
        <v>18.373907654395236</v>
      </c>
      <c r="BH58" s="87">
        <f t="shared" si="94"/>
        <v>18.420776311913286</v>
      </c>
      <c r="BI58" s="32">
        <f t="shared" si="94"/>
        <v>18.110370620343705</v>
      </c>
      <c r="BJ58" s="77">
        <f t="shared" si="94"/>
        <v>18.576974733277627</v>
      </c>
      <c r="BK58" s="77">
        <f t="shared" si="94"/>
        <v>18.517441612846547</v>
      </c>
      <c r="BL58" s="77">
        <f t="shared" si="94"/>
        <v>18.294876169870562</v>
      </c>
      <c r="BM58" s="77">
        <f t="shared" si="94"/>
        <v>18.343611666116523</v>
      </c>
      <c r="BN58" s="77">
        <f t="shared" si="94"/>
        <v>18.032206392384975</v>
      </c>
      <c r="BO58" s="77">
        <f t="shared" si="94"/>
        <v>17.997565231168331</v>
      </c>
      <c r="BP58" s="77">
        <f t="shared" si="94"/>
        <v>18.472671239640885</v>
      </c>
      <c r="BQ58" s="48">
        <f t="shared" si="94"/>
        <v>18.327087434113736</v>
      </c>
      <c r="BR58" s="48">
        <f t="shared" si="94"/>
        <v>18.170654480084963</v>
      </c>
      <c r="BS58" s="48">
        <f t="shared" si="94"/>
        <v>18.194564569903605</v>
      </c>
      <c r="BT58" s="48">
        <f t="shared" si="94"/>
        <v>18.203143981415547</v>
      </c>
      <c r="BU58" s="48">
        <f t="shared" si="94"/>
        <v>18.211225343315334</v>
      </c>
      <c r="DB58" s="38"/>
      <c r="DC58" s="38"/>
    </row>
    <row r="59" spans="1:107" hidden="1" x14ac:dyDescent="0.25">
      <c r="A59" s="64" t="s">
        <v>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7"/>
      <c r="BF59" s="7"/>
      <c r="BG59" s="2"/>
      <c r="BH59" s="6"/>
      <c r="BI59" s="7"/>
      <c r="BJ59" s="2"/>
      <c r="BK59" s="2"/>
      <c r="BL59" s="2"/>
      <c r="BM59" s="2"/>
      <c r="BN59" s="2"/>
      <c r="BO59" s="2"/>
      <c r="BP59" s="2"/>
      <c r="BQ59" s="38"/>
      <c r="BR59" s="38"/>
      <c r="BS59" s="38"/>
      <c r="BT59" s="38"/>
      <c r="BU59" s="38"/>
      <c r="DB59" s="38"/>
      <c r="DC59" s="38"/>
    </row>
    <row r="60" spans="1:107" hidden="1" x14ac:dyDescent="0.25">
      <c r="A60" s="64" t="s">
        <v>5</v>
      </c>
      <c r="B60" s="7">
        <f t="shared" ref="B60:K60" si="95">(+B14+B32)/B36*100</f>
        <v>14.72615218025736</v>
      </c>
      <c r="C60" s="7">
        <f t="shared" si="95"/>
        <v>14.780026889596758</v>
      </c>
      <c r="D60" s="7">
        <f t="shared" si="95"/>
        <v>14.69916898210146</v>
      </c>
      <c r="E60" s="7">
        <f t="shared" si="95"/>
        <v>14.615007951227746</v>
      </c>
      <c r="F60" s="7">
        <f t="shared" si="95"/>
        <v>14.56673731438555</v>
      </c>
      <c r="G60" s="7">
        <f t="shared" si="95"/>
        <v>14.419579490295048</v>
      </c>
      <c r="H60" s="7">
        <f t="shared" si="95"/>
        <v>14.177948220201777</v>
      </c>
      <c r="I60" s="7">
        <f t="shared" si="95"/>
        <v>14.168620800572956</v>
      </c>
      <c r="J60" s="7">
        <f t="shared" si="95"/>
        <v>13.950629284441421</v>
      </c>
      <c r="K60" s="7">
        <f t="shared" si="95"/>
        <v>13.856128144574742</v>
      </c>
      <c r="L60" s="7">
        <f t="shared" ref="L60:AQ60" si="96">(+L14+L32)/L36*100</f>
        <v>13.961686051159926</v>
      </c>
      <c r="M60" s="7">
        <f t="shared" si="96"/>
        <v>13.743674054631128</v>
      </c>
      <c r="N60" s="7">
        <f t="shared" si="96"/>
        <v>14.025647827734531</v>
      </c>
      <c r="O60" s="7">
        <f t="shared" si="96"/>
        <v>14.009536578716345</v>
      </c>
      <c r="P60" s="7">
        <f t="shared" si="96"/>
        <v>14.047460261021874</v>
      </c>
      <c r="Q60" s="7">
        <f t="shared" si="96"/>
        <v>13.090649892344661</v>
      </c>
      <c r="R60" s="7">
        <f t="shared" si="96"/>
        <v>14.007193660018768</v>
      </c>
      <c r="S60" s="7">
        <f t="shared" si="96"/>
        <v>12.922188135017151</v>
      </c>
      <c r="T60" s="7">
        <f t="shared" si="96"/>
        <v>13.595107865682085</v>
      </c>
      <c r="U60" s="7">
        <f t="shared" si="96"/>
        <v>13.406702137962617</v>
      </c>
      <c r="V60" s="7">
        <f t="shared" si="96"/>
        <v>12.694040583662062</v>
      </c>
      <c r="W60" s="7">
        <f t="shared" si="96"/>
        <v>12.736690650800361</v>
      </c>
      <c r="X60" s="7">
        <f t="shared" si="96"/>
        <v>11.905242726109778</v>
      </c>
      <c r="Y60" s="8">
        <f t="shared" si="96"/>
        <v>11.773745423796683</v>
      </c>
      <c r="Z60" s="2">
        <f t="shared" si="96"/>
        <v>11.823057485764219</v>
      </c>
      <c r="AA60" s="2">
        <f t="shared" si="96"/>
        <v>11.75402032564412</v>
      </c>
      <c r="AB60" s="2">
        <f t="shared" si="96"/>
        <v>11.7291499525678</v>
      </c>
      <c r="AC60" s="2">
        <f t="shared" si="96"/>
        <v>11.720200689746234</v>
      </c>
      <c r="AD60" s="2">
        <f t="shared" si="96"/>
        <v>11.7217103482242</v>
      </c>
      <c r="AE60" s="2">
        <f t="shared" si="96"/>
        <v>11.744660410828105</v>
      </c>
      <c r="AF60" s="2">
        <f t="shared" si="96"/>
        <v>11.765290835558289</v>
      </c>
      <c r="AG60" s="2">
        <f t="shared" si="96"/>
        <v>11.84679686357364</v>
      </c>
      <c r="AH60" s="2">
        <f t="shared" si="96"/>
        <v>11.955016899689166</v>
      </c>
      <c r="AI60" s="2">
        <f t="shared" si="96"/>
        <v>11.979148785508235</v>
      </c>
      <c r="AJ60" s="2">
        <f t="shared" si="96"/>
        <v>12.036129275844871</v>
      </c>
      <c r="AK60" s="2">
        <f t="shared" si="96"/>
        <v>11.809644752959315</v>
      </c>
      <c r="AL60" s="2">
        <f t="shared" si="96"/>
        <v>11.606351322291726</v>
      </c>
      <c r="AM60" s="2">
        <f t="shared" si="96"/>
        <v>11.7291499525678</v>
      </c>
      <c r="AN60" s="2">
        <f t="shared" si="96"/>
        <v>11.562451518589297</v>
      </c>
      <c r="AO60" s="2">
        <f t="shared" si="96"/>
        <v>11.42523506855192</v>
      </c>
      <c r="AP60" s="2">
        <f t="shared" si="96"/>
        <v>11.468089599983564</v>
      </c>
      <c r="AQ60" s="2">
        <f t="shared" si="96"/>
        <v>11.419630705008469</v>
      </c>
      <c r="AR60" s="2">
        <f t="shared" ref="AR60:BU60" si="97">(+AR14+AR32)/AR36*100</f>
        <v>11.409807598652218</v>
      </c>
      <c r="AS60" s="2">
        <f t="shared" si="97"/>
        <v>11.301498980385277</v>
      </c>
      <c r="AT60" s="2">
        <f t="shared" si="97"/>
        <v>11.308007009882445</v>
      </c>
      <c r="AU60" s="2">
        <f t="shared" si="97"/>
        <v>11.246558940875756</v>
      </c>
      <c r="AV60" s="2">
        <f t="shared" si="97"/>
        <v>11.396282607198421</v>
      </c>
      <c r="AW60" s="2">
        <f t="shared" si="97"/>
        <v>11.379344919394839</v>
      </c>
      <c r="AX60" s="2">
        <f t="shared" si="97"/>
        <v>11.363239950725717</v>
      </c>
      <c r="AY60" s="2">
        <f t="shared" si="97"/>
        <v>11.395102568553897</v>
      </c>
      <c r="AZ60" s="2">
        <f t="shared" si="97"/>
        <v>11.736351727451945</v>
      </c>
      <c r="BA60" s="2">
        <f t="shared" si="97"/>
        <v>11.668374879249226</v>
      </c>
      <c r="BB60" s="2">
        <f t="shared" si="97"/>
        <v>11.717202296749303</v>
      </c>
      <c r="BC60" s="2">
        <f t="shared" si="97"/>
        <v>11.581199501938737</v>
      </c>
      <c r="BD60" s="2">
        <f t="shared" si="97"/>
        <v>11.650742508668523</v>
      </c>
      <c r="BE60" s="7">
        <f t="shared" si="97"/>
        <v>11.719307098894978</v>
      </c>
      <c r="BF60" s="7">
        <f t="shared" si="97"/>
        <v>11.869989363124432</v>
      </c>
      <c r="BG60" s="2">
        <f t="shared" si="97"/>
        <v>11.882184924659706</v>
      </c>
      <c r="BH60" s="6">
        <f t="shared" si="97"/>
        <v>11.868040720008116</v>
      </c>
      <c r="BI60" s="7">
        <f t="shared" si="97"/>
        <v>11.536347829334527</v>
      </c>
      <c r="BJ60" s="2">
        <f t="shared" si="97"/>
        <v>11.829259949010169</v>
      </c>
      <c r="BK60" s="2">
        <f t="shared" si="97"/>
        <v>11.815449097477849</v>
      </c>
      <c r="BL60" s="2">
        <f t="shared" si="97"/>
        <v>11.765094409059207</v>
      </c>
      <c r="BM60" s="2">
        <f t="shared" si="97"/>
        <v>11.8382631955528</v>
      </c>
      <c r="BN60" s="2">
        <f t="shared" si="97"/>
        <v>11.685249411612483</v>
      </c>
      <c r="BO60" s="2">
        <f t="shared" si="97"/>
        <v>11.656944354586939</v>
      </c>
      <c r="BP60" s="2">
        <f t="shared" si="97"/>
        <v>11.922823657288555</v>
      </c>
      <c r="BQ60" s="38">
        <f t="shared" si="97"/>
        <v>11.96845083587284</v>
      </c>
      <c r="BR60" s="38">
        <f t="shared" si="97"/>
        <v>11.758091082085592</v>
      </c>
      <c r="BS60" s="38">
        <f t="shared" si="97"/>
        <v>11.706168425950551</v>
      </c>
      <c r="BT60" s="38">
        <f t="shared" si="97"/>
        <v>11.683507758930856</v>
      </c>
      <c r="BU60" s="38">
        <f t="shared" si="97"/>
        <v>11.637756520692601</v>
      </c>
      <c r="DB60" s="38"/>
      <c r="DC60" s="38"/>
    </row>
    <row r="61" spans="1:107" ht="18" hidden="1" x14ac:dyDescent="0.25">
      <c r="A61" s="64" t="s">
        <v>6</v>
      </c>
      <c r="B61" s="37">
        <f t="shared" ref="B61:K61" si="98">(+B15+B33)/B36*100</f>
        <v>0</v>
      </c>
      <c r="C61" s="37">
        <f t="shared" si="98"/>
        <v>0</v>
      </c>
      <c r="D61" s="37">
        <f t="shared" si="98"/>
        <v>0</v>
      </c>
      <c r="E61" s="37">
        <f t="shared" si="98"/>
        <v>0</v>
      </c>
      <c r="F61" s="37">
        <f t="shared" si="98"/>
        <v>0</v>
      </c>
      <c r="G61" s="37">
        <f t="shared" si="98"/>
        <v>0</v>
      </c>
      <c r="H61" s="37">
        <f t="shared" si="98"/>
        <v>0</v>
      </c>
      <c r="I61" s="37">
        <f t="shared" si="98"/>
        <v>0</v>
      </c>
      <c r="J61" s="37">
        <f t="shared" si="98"/>
        <v>0</v>
      </c>
      <c r="K61" s="37">
        <f t="shared" si="98"/>
        <v>0</v>
      </c>
      <c r="L61" s="37">
        <f t="shared" ref="L61:AQ61" si="99">(+L15+L33)/L36*100</f>
        <v>0</v>
      </c>
      <c r="M61" s="37">
        <f t="shared" si="99"/>
        <v>0</v>
      </c>
      <c r="N61" s="37" t="e">
        <f t="shared" si="99"/>
        <v>#VALUE!</v>
      </c>
      <c r="O61" s="37" t="e">
        <f t="shared" si="99"/>
        <v>#VALUE!</v>
      </c>
      <c r="P61" s="37">
        <f t="shared" si="99"/>
        <v>0</v>
      </c>
      <c r="Q61" s="37" t="e">
        <f t="shared" si="99"/>
        <v>#VALUE!</v>
      </c>
      <c r="R61" s="37" t="e">
        <f t="shared" si="99"/>
        <v>#VALUE!</v>
      </c>
      <c r="S61" s="37">
        <f t="shared" si="99"/>
        <v>0</v>
      </c>
      <c r="T61" s="37">
        <f t="shared" si="99"/>
        <v>0</v>
      </c>
      <c r="U61" s="37">
        <f t="shared" si="99"/>
        <v>0</v>
      </c>
      <c r="V61" s="37">
        <f t="shared" si="99"/>
        <v>0</v>
      </c>
      <c r="W61" s="37">
        <f t="shared" si="99"/>
        <v>0</v>
      </c>
      <c r="X61" s="37">
        <f t="shared" si="99"/>
        <v>0</v>
      </c>
      <c r="Y61" s="34">
        <f t="shared" si="99"/>
        <v>0</v>
      </c>
      <c r="Z61" s="34">
        <f t="shared" si="99"/>
        <v>0</v>
      </c>
      <c r="AA61" s="34">
        <f t="shared" si="99"/>
        <v>0</v>
      </c>
      <c r="AB61" s="34">
        <f t="shared" si="99"/>
        <v>0</v>
      </c>
      <c r="AC61" s="34">
        <f t="shared" si="99"/>
        <v>0</v>
      </c>
      <c r="AD61" s="34">
        <f t="shared" si="99"/>
        <v>0</v>
      </c>
      <c r="AE61" s="34">
        <f t="shared" si="99"/>
        <v>0</v>
      </c>
      <c r="AF61" s="34">
        <f t="shared" si="99"/>
        <v>0</v>
      </c>
      <c r="AG61" s="34">
        <f t="shared" si="99"/>
        <v>0</v>
      </c>
      <c r="AH61" s="34">
        <f t="shared" si="99"/>
        <v>0</v>
      </c>
      <c r="AI61" s="34">
        <f t="shared" si="99"/>
        <v>0</v>
      </c>
      <c r="AJ61" s="34">
        <f t="shared" si="99"/>
        <v>0</v>
      </c>
      <c r="AK61" s="34">
        <f t="shared" si="99"/>
        <v>0</v>
      </c>
      <c r="AL61" s="34">
        <f t="shared" si="99"/>
        <v>0</v>
      </c>
      <c r="AM61" s="34">
        <f t="shared" si="99"/>
        <v>0</v>
      </c>
      <c r="AN61" s="34">
        <f t="shared" si="99"/>
        <v>0</v>
      </c>
      <c r="AO61" s="34">
        <f t="shared" si="99"/>
        <v>0</v>
      </c>
      <c r="AP61" s="34">
        <f t="shared" si="99"/>
        <v>0</v>
      </c>
      <c r="AQ61" s="34">
        <f t="shared" si="99"/>
        <v>0</v>
      </c>
      <c r="AR61" s="34">
        <f t="shared" ref="AR61:BU61" si="100">(+AR15+AR33)/AR36*100</f>
        <v>0</v>
      </c>
      <c r="AS61" s="34">
        <f t="shared" si="100"/>
        <v>0</v>
      </c>
      <c r="AT61" s="34">
        <f t="shared" si="100"/>
        <v>0</v>
      </c>
      <c r="AU61" s="34">
        <f t="shared" si="100"/>
        <v>0</v>
      </c>
      <c r="AV61" s="34">
        <f t="shared" si="100"/>
        <v>0</v>
      </c>
      <c r="AW61" s="34">
        <f t="shared" si="100"/>
        <v>0</v>
      </c>
      <c r="AX61" s="34">
        <f t="shared" si="100"/>
        <v>0</v>
      </c>
      <c r="AY61" s="34">
        <f t="shared" si="100"/>
        <v>0</v>
      </c>
      <c r="AZ61" s="34">
        <f t="shared" si="100"/>
        <v>0</v>
      </c>
      <c r="BA61" s="34">
        <f t="shared" si="100"/>
        <v>0</v>
      </c>
      <c r="BB61" s="34">
        <f t="shared" si="100"/>
        <v>0</v>
      </c>
      <c r="BC61" s="34">
        <f t="shared" si="100"/>
        <v>0</v>
      </c>
      <c r="BD61" s="34">
        <f t="shared" si="100"/>
        <v>0</v>
      </c>
      <c r="BE61" s="36">
        <f t="shared" si="100"/>
        <v>0</v>
      </c>
      <c r="BF61" s="36">
        <f t="shared" si="100"/>
        <v>0</v>
      </c>
      <c r="BG61" s="34">
        <f t="shared" si="100"/>
        <v>0</v>
      </c>
      <c r="BH61" s="37">
        <f t="shared" si="100"/>
        <v>0</v>
      </c>
      <c r="BI61" s="36">
        <f t="shared" si="100"/>
        <v>0</v>
      </c>
      <c r="BJ61" s="34">
        <f t="shared" si="100"/>
        <v>0</v>
      </c>
      <c r="BK61" s="34">
        <f t="shared" si="100"/>
        <v>0</v>
      </c>
      <c r="BL61" s="34">
        <f t="shared" si="100"/>
        <v>0</v>
      </c>
      <c r="BM61" s="34">
        <f t="shared" si="100"/>
        <v>0</v>
      </c>
      <c r="BN61" s="34">
        <f t="shared" si="100"/>
        <v>0</v>
      </c>
      <c r="BO61" s="34">
        <f t="shared" si="100"/>
        <v>0</v>
      </c>
      <c r="BP61" s="34">
        <f t="shared" si="100"/>
        <v>0</v>
      </c>
      <c r="BQ61" s="43">
        <f t="shared" si="100"/>
        <v>0</v>
      </c>
      <c r="BR61" s="43">
        <f t="shared" si="100"/>
        <v>0</v>
      </c>
      <c r="BS61" s="43">
        <f t="shared" si="100"/>
        <v>0</v>
      </c>
      <c r="BT61" s="43">
        <f t="shared" si="100"/>
        <v>0</v>
      </c>
      <c r="BU61" s="43">
        <f t="shared" si="100"/>
        <v>0</v>
      </c>
      <c r="DB61" s="38"/>
      <c r="DC61" s="38"/>
    </row>
    <row r="62" spans="1:107" hidden="1" x14ac:dyDescent="0.25">
      <c r="A62" s="64" t="s">
        <v>107</v>
      </c>
      <c r="B62" s="7">
        <f t="shared" ref="B62:K62" si="101">(+B16+B34)/B36*100</f>
        <v>1.1612488970879924</v>
      </c>
      <c r="C62" s="7">
        <f t="shared" si="101"/>
        <v>1.1417158858167489</v>
      </c>
      <c r="D62" s="7">
        <f t="shared" si="101"/>
        <v>1.125085403229368</v>
      </c>
      <c r="E62" s="7">
        <f t="shared" si="101"/>
        <v>1.113610862847036</v>
      </c>
      <c r="F62" s="7">
        <f t="shared" si="101"/>
        <v>1.1061090016336423</v>
      </c>
      <c r="G62" s="7">
        <f t="shared" si="101"/>
        <v>1.1027656261129024</v>
      </c>
      <c r="H62" s="7">
        <f t="shared" si="101"/>
        <v>1.0865857038390478</v>
      </c>
      <c r="I62" s="7">
        <f t="shared" si="101"/>
        <v>1.0847019385438776</v>
      </c>
      <c r="J62" s="7">
        <f t="shared" si="101"/>
        <v>1.1064047720566592</v>
      </c>
      <c r="K62" s="7">
        <f t="shared" si="101"/>
        <v>1.0786261901633196</v>
      </c>
      <c r="L62" s="7">
        <f t="shared" ref="L62:AQ62" si="102">(+L16+L34)/L36*100</f>
        <v>1.0806218587012055</v>
      </c>
      <c r="M62" s="7">
        <f t="shared" si="102"/>
        <v>1.1056054514581222</v>
      </c>
      <c r="N62" s="7" t="e">
        <f t="shared" si="102"/>
        <v>#VALUE!</v>
      </c>
      <c r="O62" s="7" t="e">
        <f t="shared" si="102"/>
        <v>#VALUE!</v>
      </c>
      <c r="P62" s="7">
        <f t="shared" si="102"/>
        <v>0.55450820500657338</v>
      </c>
      <c r="Q62" s="7" t="e">
        <f t="shared" si="102"/>
        <v>#VALUE!</v>
      </c>
      <c r="R62" s="7" t="e">
        <f t="shared" si="102"/>
        <v>#VALUE!</v>
      </c>
      <c r="S62" s="7">
        <f t="shared" si="102"/>
        <v>0.50509054384663488</v>
      </c>
      <c r="T62" s="7">
        <f t="shared" si="102"/>
        <v>0.54636917204187918</v>
      </c>
      <c r="U62" s="7">
        <f t="shared" si="102"/>
        <v>0.54454171998780299</v>
      </c>
      <c r="V62" s="7">
        <f t="shared" si="102"/>
        <v>0.51308041509928604</v>
      </c>
      <c r="W62" s="7">
        <f t="shared" si="102"/>
        <v>0.51515289388289487</v>
      </c>
      <c r="X62" s="7">
        <f t="shared" si="102"/>
        <v>0.452476909211463</v>
      </c>
      <c r="Y62" s="8">
        <f t="shared" si="102"/>
        <v>0.43231289049822624</v>
      </c>
      <c r="Z62" s="2">
        <f t="shared" si="102"/>
        <v>0.45045280634413415</v>
      </c>
      <c r="AA62" s="2">
        <f t="shared" si="102"/>
        <v>0.45495494464303432</v>
      </c>
      <c r="AB62" s="2">
        <f t="shared" si="102"/>
        <v>0.46615219181990003</v>
      </c>
      <c r="AC62" s="2">
        <f t="shared" si="102"/>
        <v>0.45695512640735947</v>
      </c>
      <c r="AD62" s="2">
        <f t="shared" si="102"/>
        <v>0.45531764773256805</v>
      </c>
      <c r="AE62" s="2">
        <f t="shared" si="102"/>
        <v>0.45850017263474979</v>
      </c>
      <c r="AF62" s="2">
        <f t="shared" si="102"/>
        <v>0.45499951601318195</v>
      </c>
      <c r="AG62" s="2">
        <f t="shared" si="102"/>
        <v>0.45208957464864313</v>
      </c>
      <c r="AH62" s="2">
        <f t="shared" si="102"/>
        <v>0.45418797519003706</v>
      </c>
      <c r="AI62" s="2">
        <f t="shared" si="102"/>
        <v>0.41621510087135116</v>
      </c>
      <c r="AJ62" s="2">
        <f t="shared" si="102"/>
        <v>0.4208717010531775</v>
      </c>
      <c r="AK62" s="2">
        <f t="shared" si="102"/>
        <v>0.41155948032872358</v>
      </c>
      <c r="AL62" s="2">
        <f t="shared" si="102"/>
        <v>0.40336270120442019</v>
      </c>
      <c r="AM62" s="2">
        <f t="shared" si="102"/>
        <v>0.46615219181990003</v>
      </c>
      <c r="AN62" s="2">
        <f t="shared" si="102"/>
        <v>0.40075700311614321</v>
      </c>
      <c r="AO62" s="2">
        <f t="shared" si="102"/>
        <v>0.40371541719271342</v>
      </c>
      <c r="AP62" s="2">
        <f t="shared" si="102"/>
        <v>0.3686413384724278</v>
      </c>
      <c r="AQ62" s="2">
        <f t="shared" si="102"/>
        <v>0.36947023061314571</v>
      </c>
      <c r="AR62" s="2">
        <f t="shared" ref="AR62:BU62" si="103">(+AR16+AR34)/AR36*100</f>
        <v>0.36971313237639208</v>
      </c>
      <c r="AS62" s="2">
        <f t="shared" si="103"/>
        <v>0.36339604181649993</v>
      </c>
      <c r="AT62" s="2">
        <f t="shared" si="103"/>
        <v>0.36241929288494923</v>
      </c>
      <c r="AU62" s="2">
        <f t="shared" si="103"/>
        <v>0.37201477654306453</v>
      </c>
      <c r="AV62" s="2">
        <f t="shared" si="103"/>
        <v>0.36530324836735201</v>
      </c>
      <c r="AW62" s="2">
        <f t="shared" si="103"/>
        <v>0.36707312001864478</v>
      </c>
      <c r="AX62" s="2">
        <f t="shared" si="103"/>
        <v>0.36311027709922367</v>
      </c>
      <c r="AY62" s="2">
        <f t="shared" si="103"/>
        <v>0.38102325686383703</v>
      </c>
      <c r="AZ62" s="2">
        <f t="shared" si="103"/>
        <v>0.36756337828938818</v>
      </c>
      <c r="BA62" s="2">
        <f t="shared" si="103"/>
        <v>0.35398289810673322</v>
      </c>
      <c r="BB62" s="2">
        <f t="shared" si="103"/>
        <v>0.35610446817018332</v>
      </c>
      <c r="BC62" s="2">
        <f t="shared" si="103"/>
        <v>0.35824304762824866</v>
      </c>
      <c r="BD62" s="2">
        <f t="shared" si="103"/>
        <v>0.34658018748183184</v>
      </c>
      <c r="BE62" s="7">
        <f t="shared" si="103"/>
        <v>0.3517224492283057</v>
      </c>
      <c r="BF62" s="7">
        <f t="shared" si="103"/>
        <v>0.35237443302271232</v>
      </c>
      <c r="BG62" s="2">
        <f t="shared" si="103"/>
        <v>0.33503457133831971</v>
      </c>
      <c r="BH62" s="6">
        <f t="shared" si="103"/>
        <v>0.3202183753923753</v>
      </c>
      <c r="BI62" s="7">
        <f t="shared" si="103"/>
        <v>0.32541730222637555</v>
      </c>
      <c r="BJ62" s="2">
        <f t="shared" si="103"/>
        <v>0.32522924144000581</v>
      </c>
      <c r="BK62" s="2">
        <f t="shared" si="103"/>
        <v>0.3305490005691416</v>
      </c>
      <c r="BL62" s="2">
        <f t="shared" si="103"/>
        <v>0.31648955727469685</v>
      </c>
      <c r="BM62" s="2">
        <f t="shared" si="103"/>
        <v>0.31708148561841343</v>
      </c>
      <c r="BN62" s="2">
        <f t="shared" si="103"/>
        <v>0.29735607204901932</v>
      </c>
      <c r="BO62" s="2">
        <f t="shared" si="103"/>
        <v>0.29582239612495909</v>
      </c>
      <c r="BP62" s="2">
        <f t="shared" si="103"/>
        <v>0.30525290912605696</v>
      </c>
      <c r="BQ62" s="38">
        <f t="shared" si="103"/>
        <v>0.29516536233028173</v>
      </c>
      <c r="BR62" s="38">
        <f t="shared" si="103"/>
        <v>0.30285471697089811</v>
      </c>
      <c r="BS62" s="38">
        <f t="shared" si="103"/>
        <v>0.2982789869091515</v>
      </c>
      <c r="BT62" s="38">
        <f t="shared" si="103"/>
        <v>0.29477555828203938</v>
      </c>
      <c r="BU62" s="38">
        <f t="shared" si="103"/>
        <v>0.3050874269611063</v>
      </c>
      <c r="DB62" s="38"/>
      <c r="DC62" s="38"/>
    </row>
    <row r="63" spans="1:107" hidden="1" x14ac:dyDescent="0.25">
      <c r="A63" s="64" t="s">
        <v>108</v>
      </c>
      <c r="B63" s="7">
        <f t="shared" ref="B63:K63" si="104">(+B17+B35)/B36*100</f>
        <v>0</v>
      </c>
      <c r="C63" s="7">
        <f t="shared" si="104"/>
        <v>0</v>
      </c>
      <c r="D63" s="7">
        <f t="shared" si="104"/>
        <v>0</v>
      </c>
      <c r="E63" s="7">
        <f t="shared" si="104"/>
        <v>0</v>
      </c>
      <c r="F63" s="7">
        <f t="shared" si="104"/>
        <v>0</v>
      </c>
      <c r="G63" s="7">
        <f t="shared" si="104"/>
        <v>0</v>
      </c>
      <c r="H63" s="7">
        <f t="shared" si="104"/>
        <v>0</v>
      </c>
      <c r="I63" s="7">
        <f t="shared" si="104"/>
        <v>0</v>
      </c>
      <c r="J63" s="7">
        <f t="shared" si="104"/>
        <v>0</v>
      </c>
      <c r="K63" s="7">
        <f t="shared" si="104"/>
        <v>0</v>
      </c>
      <c r="L63" s="7">
        <f t="shared" ref="L63:AQ63" si="105">(+L17+L35)/L36*100</f>
        <v>0</v>
      </c>
      <c r="M63" s="7">
        <f t="shared" si="105"/>
        <v>0</v>
      </c>
      <c r="N63" s="7" t="e">
        <f t="shared" si="105"/>
        <v>#VALUE!</v>
      </c>
      <c r="O63" s="7" t="e">
        <f t="shared" si="105"/>
        <v>#VALUE!</v>
      </c>
      <c r="P63" s="7">
        <f t="shared" si="105"/>
        <v>0</v>
      </c>
      <c r="Q63" s="7" t="e">
        <f t="shared" si="105"/>
        <v>#VALUE!</v>
      </c>
      <c r="R63" s="7" t="e">
        <f t="shared" si="105"/>
        <v>#VALUE!</v>
      </c>
      <c r="S63" s="7">
        <f t="shared" si="105"/>
        <v>0</v>
      </c>
      <c r="T63" s="7">
        <f t="shared" si="105"/>
        <v>0</v>
      </c>
      <c r="U63" s="7">
        <f t="shared" si="105"/>
        <v>0</v>
      </c>
      <c r="V63" s="7">
        <f t="shared" si="105"/>
        <v>0</v>
      </c>
      <c r="W63" s="7">
        <f t="shared" si="105"/>
        <v>0</v>
      </c>
      <c r="X63" s="7">
        <f t="shared" si="105"/>
        <v>5.84139163443177</v>
      </c>
      <c r="Y63" s="8">
        <f t="shared" si="105"/>
        <v>5.8166953104962769</v>
      </c>
      <c r="Z63" s="2">
        <f t="shared" si="105"/>
        <v>5.8361758625577398</v>
      </c>
      <c r="AA63" s="2">
        <f t="shared" si="105"/>
        <v>6.0346835080045018</v>
      </c>
      <c r="AB63" s="2">
        <f t="shared" si="105"/>
        <v>6.0226248994221674</v>
      </c>
      <c r="AC63" s="2">
        <f t="shared" si="105"/>
        <v>6.0368812920060684</v>
      </c>
      <c r="AD63" s="2">
        <f t="shared" si="105"/>
        <v>5.9794929707239772</v>
      </c>
      <c r="AE63" s="2">
        <f t="shared" si="105"/>
        <v>5.9448766720317252</v>
      </c>
      <c r="AF63" s="2">
        <f t="shared" si="105"/>
        <v>5.9553193180021022</v>
      </c>
      <c r="AG63" s="2">
        <f t="shared" si="105"/>
        <v>5.9477983265463328</v>
      </c>
      <c r="AH63" s="2">
        <f t="shared" si="105"/>
        <v>5.9362413704446944</v>
      </c>
      <c r="AI63" s="2">
        <f t="shared" si="105"/>
        <v>6.0112317519499792</v>
      </c>
      <c r="AJ63" s="2">
        <f t="shared" si="105"/>
        <v>5.9856468125654612</v>
      </c>
      <c r="AK63" s="2">
        <f t="shared" si="105"/>
        <v>5.9181683491946728</v>
      </c>
      <c r="AL63" s="2">
        <f t="shared" si="105"/>
        <v>5.7412980457279295</v>
      </c>
      <c r="AM63" s="2">
        <f t="shared" si="105"/>
        <v>6.0226248994221674</v>
      </c>
      <c r="AN63" s="2">
        <f t="shared" si="105"/>
        <v>5.8388474495452476</v>
      </c>
      <c r="AO63" s="2">
        <f t="shared" si="105"/>
        <v>5.8838826616020663</v>
      </c>
      <c r="AP63" s="2">
        <f t="shared" si="105"/>
        <v>5.8354688316786767</v>
      </c>
      <c r="AQ63" s="2">
        <f t="shared" si="105"/>
        <v>5.824697005311207</v>
      </c>
      <c r="AR63" s="2">
        <f t="shared" ref="AR63:BU63" si="106">(+AR17+AR35)/AR36*100</f>
        <v>5.8928492464840332</v>
      </c>
      <c r="AS63" s="2">
        <f t="shared" si="106"/>
        <v>5.8167486567151148</v>
      </c>
      <c r="AT63" s="2">
        <f t="shared" si="106"/>
        <v>5.9101291525308612</v>
      </c>
      <c r="AU63" s="2">
        <f t="shared" si="106"/>
        <v>5.9472142131362729</v>
      </c>
      <c r="AV63" s="2">
        <f t="shared" si="106"/>
        <v>5.9619081575319015</v>
      </c>
      <c r="AW63" s="2">
        <f t="shared" si="106"/>
        <v>5.9942774689496616</v>
      </c>
      <c r="AX63" s="2">
        <f t="shared" si="106"/>
        <v>6.153994228477397</v>
      </c>
      <c r="AY63" s="2">
        <f t="shared" si="106"/>
        <v>6.1305131209701029</v>
      </c>
      <c r="AZ63" s="2">
        <f t="shared" si="106"/>
        <v>6.2608903944502279</v>
      </c>
      <c r="BA63" s="2">
        <f t="shared" si="106"/>
        <v>6.25203251003673</v>
      </c>
      <c r="BB63" s="2">
        <f t="shared" si="106"/>
        <v>6.1407370033576809</v>
      </c>
      <c r="BC63" s="2">
        <f t="shared" si="106"/>
        <v>6.0702675547319265</v>
      </c>
      <c r="BD63" s="2">
        <f t="shared" si="106"/>
        <v>6.1320036691266786</v>
      </c>
      <c r="BE63" s="7">
        <f t="shared" si="106"/>
        <v>6.1069372808240194</v>
      </c>
      <c r="BF63" s="7">
        <f t="shared" si="106"/>
        <v>6.148980255809005</v>
      </c>
      <c r="BG63" s="2">
        <f t="shared" si="106"/>
        <v>6.15668815839721</v>
      </c>
      <c r="BH63" s="6">
        <f t="shared" si="106"/>
        <v>6.2325172165127967</v>
      </c>
      <c r="BI63" s="7">
        <f t="shared" si="106"/>
        <v>6.2486054887828022</v>
      </c>
      <c r="BJ63" s="2">
        <f t="shared" si="106"/>
        <v>6.4224855428274523</v>
      </c>
      <c r="BK63" s="2">
        <f t="shared" si="106"/>
        <v>6.371443514799557</v>
      </c>
      <c r="BL63" s="2">
        <f t="shared" si="106"/>
        <v>6.2132922035366596</v>
      </c>
      <c r="BM63" s="2">
        <f t="shared" si="106"/>
        <v>6.1882669849453116</v>
      </c>
      <c r="BN63" s="2">
        <f t="shared" si="106"/>
        <v>6.0496009087234714</v>
      </c>
      <c r="BO63" s="2">
        <f t="shared" si="106"/>
        <v>6.0447984804564339</v>
      </c>
      <c r="BP63" s="2">
        <f t="shared" si="106"/>
        <v>6.2445946732262714</v>
      </c>
      <c r="BQ63" s="38">
        <f t="shared" si="106"/>
        <v>6.0634712359106127</v>
      </c>
      <c r="BR63" s="38">
        <f t="shared" si="106"/>
        <v>6.109708681028474</v>
      </c>
      <c r="BS63" s="38">
        <f t="shared" si="106"/>
        <v>6.1901171570439004</v>
      </c>
      <c r="BT63" s="38">
        <f t="shared" si="106"/>
        <v>6.2248606642026516</v>
      </c>
      <c r="BU63" s="38">
        <f t="shared" si="106"/>
        <v>6.2683813956616277</v>
      </c>
      <c r="DB63" s="38"/>
      <c r="DC63" s="38"/>
    </row>
    <row r="64" spans="1:107" hidden="1" x14ac:dyDescent="0.25">
      <c r="A64" s="4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7"/>
      <c r="BF64" s="7"/>
      <c r="BG64" s="2"/>
      <c r="BH64" s="6"/>
      <c r="BI64" s="7"/>
      <c r="BJ64" s="2"/>
      <c r="BK64" s="2"/>
      <c r="BL64" s="2"/>
      <c r="BM64" s="2"/>
      <c r="BN64" s="2"/>
      <c r="BO64" s="2"/>
      <c r="BP64" s="2"/>
      <c r="BQ64" s="38"/>
      <c r="BR64" s="38"/>
      <c r="BS64" s="38"/>
      <c r="BT64" s="38"/>
      <c r="BU64" s="38"/>
      <c r="DB64" s="38"/>
      <c r="DC64" s="38"/>
    </row>
    <row r="65" spans="1:107" hidden="1" x14ac:dyDescent="0.25">
      <c r="A65" s="69" t="s">
        <v>7</v>
      </c>
      <c r="B65" s="32">
        <f t="shared" ref="B65:BF65" si="107">SUM(B67:B68)</f>
        <v>11.747100275977328</v>
      </c>
      <c r="C65" s="32">
        <f t="shared" si="107"/>
        <v>11.788802409462509</v>
      </c>
      <c r="D65" s="32">
        <f t="shared" si="107"/>
        <v>11.723567152423456</v>
      </c>
      <c r="E65" s="32">
        <f t="shared" si="107"/>
        <v>11.645168054564925</v>
      </c>
      <c r="F65" s="32">
        <f t="shared" si="107"/>
        <v>11.611682368560485</v>
      </c>
      <c r="G65" s="32">
        <f t="shared" si="107"/>
        <v>11.584959357287325</v>
      </c>
      <c r="H65" s="32">
        <f t="shared" si="107"/>
        <v>11.392901167716726</v>
      </c>
      <c r="I65" s="32">
        <f t="shared" si="107"/>
        <v>11.387350918095587</v>
      </c>
      <c r="J65" s="32">
        <f t="shared" si="107"/>
        <v>11.287195036898273</v>
      </c>
      <c r="K65" s="32">
        <f t="shared" si="107"/>
        <v>11.218999312366201</v>
      </c>
      <c r="L65" s="32">
        <f t="shared" si="107"/>
        <v>11.307303890191275</v>
      </c>
      <c r="M65" s="32">
        <f t="shared" si="107"/>
        <v>11.270445656703252</v>
      </c>
      <c r="N65" s="32">
        <f t="shared" si="107"/>
        <v>11.361113625108999</v>
      </c>
      <c r="O65" s="32">
        <f t="shared" si="107"/>
        <v>11.350887347333842</v>
      </c>
      <c r="P65" s="32">
        <f t="shared" si="107"/>
        <v>11.387942135509538</v>
      </c>
      <c r="Q65" s="32">
        <f t="shared" si="107"/>
        <v>10.660344496494629</v>
      </c>
      <c r="R65" s="32">
        <f t="shared" si="107"/>
        <v>11.360889677046949</v>
      </c>
      <c r="S65" s="32">
        <f t="shared" si="107"/>
        <v>10.526779757671893</v>
      </c>
      <c r="T65" s="32">
        <f t="shared" si="107"/>
        <v>10.870245521214418</v>
      </c>
      <c r="U65" s="32">
        <f t="shared" si="107"/>
        <v>10.848563871944888</v>
      </c>
      <c r="V65" s="32">
        <f t="shared" si="107"/>
        <v>10.294244304970672</v>
      </c>
      <c r="W65" s="32">
        <f t="shared" si="107"/>
        <v>10.264733008154819</v>
      </c>
      <c r="X65" s="32">
        <f t="shared" si="107"/>
        <v>9.6097265275618078</v>
      </c>
      <c r="Y65" s="47">
        <f t="shared" si="107"/>
        <v>9.5277526936504007</v>
      </c>
      <c r="Z65" s="77">
        <f t="shared" si="107"/>
        <v>9.5112743228673704</v>
      </c>
      <c r="AA65" s="77">
        <f t="shared" si="107"/>
        <v>9.4484106302103665</v>
      </c>
      <c r="AB65" s="77">
        <f t="shared" si="107"/>
        <v>9.4283601673316433</v>
      </c>
      <c r="AC65" s="77">
        <f t="shared" si="107"/>
        <v>9.4196131232911977</v>
      </c>
      <c r="AD65" s="77">
        <f t="shared" si="107"/>
        <v>9.4256189960886978</v>
      </c>
      <c r="AE65" s="77">
        <f t="shared" si="107"/>
        <v>9.3221618568205411</v>
      </c>
      <c r="AF65" s="77">
        <f t="shared" si="107"/>
        <v>9.3375913704998723</v>
      </c>
      <c r="AG65" s="77">
        <f t="shared" si="107"/>
        <v>9.3420099163977177</v>
      </c>
      <c r="AH65" s="77">
        <f t="shared" si="107"/>
        <v>9.3819249179725901</v>
      </c>
      <c r="AI65" s="77">
        <f t="shared" si="107"/>
        <v>9.3973146713754527</v>
      </c>
      <c r="AJ65" s="77">
        <f t="shared" si="107"/>
        <v>9.389590404719474</v>
      </c>
      <c r="AK65" s="77">
        <f t="shared" si="107"/>
        <v>9.1350658003794862</v>
      </c>
      <c r="AL65" s="77">
        <f t="shared" si="107"/>
        <v>8.8844612453670901</v>
      </c>
      <c r="AM65" s="77">
        <f t="shared" si="107"/>
        <v>9.4283601673316433</v>
      </c>
      <c r="AN65" s="77">
        <f t="shared" si="107"/>
        <v>8.8545896926831755</v>
      </c>
      <c r="AO65" s="77">
        <f t="shared" si="107"/>
        <v>8.758089797822624</v>
      </c>
      <c r="AP65" s="77">
        <f t="shared" si="107"/>
        <v>8.8046925945809082</v>
      </c>
      <c r="AQ65" s="77">
        <f t="shared" si="107"/>
        <v>8.7655942948044316</v>
      </c>
      <c r="AR65" s="77">
        <f t="shared" si="107"/>
        <v>8.6878236276389504</v>
      </c>
      <c r="AS65" s="77">
        <f t="shared" si="107"/>
        <v>8.4852937463659099</v>
      </c>
      <c r="AT65" s="77">
        <f t="shared" si="107"/>
        <v>8.4441782845004774</v>
      </c>
      <c r="AU65" s="77">
        <f t="shared" si="107"/>
        <v>8.4036685942650227</v>
      </c>
      <c r="AV65" s="77">
        <f t="shared" si="107"/>
        <v>8.316809889977792</v>
      </c>
      <c r="AW65" s="77">
        <f t="shared" si="107"/>
        <v>8.2578501303411187</v>
      </c>
      <c r="AX65" s="77">
        <f t="shared" si="107"/>
        <v>8.153786614825604</v>
      </c>
      <c r="AY65" s="77">
        <f t="shared" si="107"/>
        <v>8.0607816000349874</v>
      </c>
      <c r="AZ65" s="77">
        <f t="shared" si="107"/>
        <v>8.039281953257511</v>
      </c>
      <c r="BA65" s="77">
        <f t="shared" si="107"/>
        <v>7.9953800311975129</v>
      </c>
      <c r="BB65" s="77">
        <f t="shared" si="107"/>
        <v>7.9779162796303167</v>
      </c>
      <c r="BC65" s="77">
        <f t="shared" si="107"/>
        <v>7.884983731724196</v>
      </c>
      <c r="BD65" s="77">
        <f t="shared" si="107"/>
        <v>7.8350861898214026</v>
      </c>
      <c r="BE65" s="32">
        <f t="shared" si="107"/>
        <v>7.8444555132790068</v>
      </c>
      <c r="BF65" s="32">
        <f t="shared" si="107"/>
        <v>7.9261442211503175</v>
      </c>
      <c r="BG65" s="77">
        <f t="shared" ref="BG65:BU65" si="108">SUM(BG67:BG68)</f>
        <v>7.933878836875861</v>
      </c>
      <c r="BH65" s="87">
        <f t="shared" si="108"/>
        <v>7.899974841357885</v>
      </c>
      <c r="BI65" s="32">
        <f t="shared" si="108"/>
        <v>7.6278250440857649</v>
      </c>
      <c r="BJ65" s="77">
        <f t="shared" si="108"/>
        <v>7.7481575230999411</v>
      </c>
      <c r="BK65" s="77">
        <f t="shared" si="108"/>
        <v>7.7501789642286614</v>
      </c>
      <c r="BL65" s="77">
        <f t="shared" si="108"/>
        <v>7.5279843642325694</v>
      </c>
      <c r="BM65" s="77">
        <f t="shared" si="108"/>
        <v>7.5712146456819678</v>
      </c>
      <c r="BN65" s="77">
        <f t="shared" si="108"/>
        <v>7.4055473116122972</v>
      </c>
      <c r="BO65" s="77">
        <f t="shared" si="108"/>
        <v>7.380554065680184</v>
      </c>
      <c r="BP65" s="77">
        <f t="shared" si="108"/>
        <v>7.4626075528357649</v>
      </c>
      <c r="BQ65" s="48">
        <f t="shared" si="108"/>
        <v>7.2864029250240341</v>
      </c>
      <c r="BR65" s="48">
        <f t="shared" si="108"/>
        <v>7.348377891221169</v>
      </c>
      <c r="BS65" s="48">
        <f t="shared" si="108"/>
        <v>7.3520960491055662</v>
      </c>
      <c r="BT65" s="48">
        <f t="shared" si="108"/>
        <v>7.3096544697661301</v>
      </c>
      <c r="BU65" s="48">
        <f t="shared" si="108"/>
        <v>7.2580140703438811</v>
      </c>
      <c r="DB65" s="38"/>
      <c r="DC65" s="38"/>
    </row>
    <row r="66" spans="1:107" hidden="1" x14ac:dyDescent="0.25">
      <c r="A66" s="4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7"/>
      <c r="BF66" s="7"/>
      <c r="BG66" s="2"/>
      <c r="BH66" s="6"/>
      <c r="BI66" s="7"/>
      <c r="BJ66" s="2"/>
      <c r="BK66" s="2"/>
      <c r="BL66" s="2"/>
      <c r="BM66" s="2"/>
      <c r="BN66" s="2"/>
      <c r="BO66" s="2"/>
      <c r="BP66" s="2"/>
      <c r="BQ66" s="38"/>
      <c r="BR66" s="38"/>
      <c r="BS66" s="38"/>
      <c r="BT66" s="38"/>
      <c r="BU66" s="38"/>
      <c r="DB66" s="38"/>
      <c r="DC66" s="38"/>
    </row>
    <row r="67" spans="1:107" ht="18" hidden="1" x14ac:dyDescent="0.25">
      <c r="A67" s="64" t="s">
        <v>8</v>
      </c>
      <c r="B67" s="37">
        <f t="shared" ref="B67:K67" si="109">B19/B36*100</f>
        <v>0</v>
      </c>
      <c r="C67" s="37">
        <f t="shared" si="109"/>
        <v>0</v>
      </c>
      <c r="D67" s="37">
        <f t="shared" si="109"/>
        <v>0</v>
      </c>
      <c r="E67" s="37">
        <f t="shared" si="109"/>
        <v>0</v>
      </c>
      <c r="F67" s="37">
        <f t="shared" si="109"/>
        <v>0</v>
      </c>
      <c r="G67" s="37">
        <f t="shared" si="109"/>
        <v>0</v>
      </c>
      <c r="H67" s="37">
        <f t="shared" si="109"/>
        <v>0</v>
      </c>
      <c r="I67" s="37">
        <f t="shared" si="109"/>
        <v>0</v>
      </c>
      <c r="J67" s="37">
        <f t="shared" si="109"/>
        <v>0</v>
      </c>
      <c r="K67" s="37">
        <f t="shared" si="109"/>
        <v>0</v>
      </c>
      <c r="L67" s="37">
        <f t="shared" ref="L67:AQ67" si="110">L19/L36*100</f>
        <v>0</v>
      </c>
      <c r="M67" s="37">
        <f t="shared" si="110"/>
        <v>0</v>
      </c>
      <c r="N67" s="37">
        <f t="shared" si="110"/>
        <v>0</v>
      </c>
      <c r="O67" s="37">
        <f t="shared" si="110"/>
        <v>0</v>
      </c>
      <c r="P67" s="37">
        <f t="shared" si="110"/>
        <v>0</v>
      </c>
      <c r="Q67" s="37">
        <f t="shared" si="110"/>
        <v>0</v>
      </c>
      <c r="R67" s="37">
        <f t="shared" si="110"/>
        <v>0</v>
      </c>
      <c r="S67" s="37">
        <f t="shared" si="110"/>
        <v>0</v>
      </c>
      <c r="T67" s="37">
        <f t="shared" si="110"/>
        <v>0</v>
      </c>
      <c r="U67" s="37">
        <f t="shared" si="110"/>
        <v>0</v>
      </c>
      <c r="V67" s="37">
        <f t="shared" si="110"/>
        <v>0</v>
      </c>
      <c r="W67" s="37">
        <f t="shared" si="110"/>
        <v>0</v>
      </c>
      <c r="X67" s="37">
        <f t="shared" si="110"/>
        <v>0</v>
      </c>
      <c r="Y67" s="34">
        <f t="shared" si="110"/>
        <v>0</v>
      </c>
      <c r="Z67" s="34">
        <f t="shared" si="110"/>
        <v>0</v>
      </c>
      <c r="AA67" s="34">
        <f t="shared" si="110"/>
        <v>0</v>
      </c>
      <c r="AB67" s="34">
        <f t="shared" si="110"/>
        <v>0</v>
      </c>
      <c r="AC67" s="34">
        <f t="shared" si="110"/>
        <v>0</v>
      </c>
      <c r="AD67" s="34">
        <f t="shared" si="110"/>
        <v>0</v>
      </c>
      <c r="AE67" s="34">
        <f t="shared" si="110"/>
        <v>0</v>
      </c>
      <c r="AF67" s="34">
        <f t="shared" si="110"/>
        <v>0</v>
      </c>
      <c r="AG67" s="34">
        <f t="shared" si="110"/>
        <v>0</v>
      </c>
      <c r="AH67" s="34">
        <f t="shared" si="110"/>
        <v>0</v>
      </c>
      <c r="AI67" s="34">
        <f t="shared" si="110"/>
        <v>0</v>
      </c>
      <c r="AJ67" s="34">
        <f t="shared" si="110"/>
        <v>0</v>
      </c>
      <c r="AK67" s="34">
        <f t="shared" si="110"/>
        <v>0</v>
      </c>
      <c r="AL67" s="34">
        <f t="shared" si="110"/>
        <v>0</v>
      </c>
      <c r="AM67" s="34">
        <f t="shared" si="110"/>
        <v>0</v>
      </c>
      <c r="AN67" s="34">
        <f t="shared" si="110"/>
        <v>0</v>
      </c>
      <c r="AO67" s="34">
        <f t="shared" si="110"/>
        <v>0</v>
      </c>
      <c r="AP67" s="34">
        <f t="shared" si="110"/>
        <v>0</v>
      </c>
      <c r="AQ67" s="34">
        <f t="shared" si="110"/>
        <v>0</v>
      </c>
      <c r="AR67" s="34">
        <f t="shared" ref="AR67:BU67" si="111">AR19/AR36*100</f>
        <v>0</v>
      </c>
      <c r="AS67" s="34">
        <f t="shared" si="111"/>
        <v>0</v>
      </c>
      <c r="AT67" s="34">
        <f t="shared" si="111"/>
        <v>0</v>
      </c>
      <c r="AU67" s="34">
        <f t="shared" si="111"/>
        <v>0</v>
      </c>
      <c r="AV67" s="34">
        <f t="shared" si="111"/>
        <v>0</v>
      </c>
      <c r="AW67" s="34">
        <f t="shared" si="111"/>
        <v>0</v>
      </c>
      <c r="AX67" s="34">
        <f t="shared" si="111"/>
        <v>0</v>
      </c>
      <c r="AY67" s="34">
        <f t="shared" si="111"/>
        <v>0</v>
      </c>
      <c r="AZ67" s="34">
        <f t="shared" si="111"/>
        <v>0</v>
      </c>
      <c r="BA67" s="34">
        <f t="shared" si="111"/>
        <v>0</v>
      </c>
      <c r="BB67" s="34">
        <f t="shared" si="111"/>
        <v>0</v>
      </c>
      <c r="BC67" s="34">
        <f t="shared" si="111"/>
        <v>0</v>
      </c>
      <c r="BD67" s="34">
        <f t="shared" si="111"/>
        <v>0</v>
      </c>
      <c r="BE67" s="36">
        <f t="shared" si="111"/>
        <v>0</v>
      </c>
      <c r="BF67" s="36">
        <f t="shared" si="111"/>
        <v>0</v>
      </c>
      <c r="BG67" s="34">
        <f t="shared" si="111"/>
        <v>0</v>
      </c>
      <c r="BH67" s="37">
        <f t="shared" si="111"/>
        <v>0</v>
      </c>
      <c r="BI67" s="36">
        <f t="shared" si="111"/>
        <v>0</v>
      </c>
      <c r="BJ67" s="34">
        <f t="shared" si="111"/>
        <v>0</v>
      </c>
      <c r="BK67" s="34">
        <f t="shared" si="111"/>
        <v>0</v>
      </c>
      <c r="BL67" s="34">
        <f t="shared" si="111"/>
        <v>0</v>
      </c>
      <c r="BM67" s="34">
        <f t="shared" si="111"/>
        <v>0</v>
      </c>
      <c r="BN67" s="34">
        <f t="shared" si="111"/>
        <v>0</v>
      </c>
      <c r="BO67" s="34">
        <f t="shared" si="111"/>
        <v>0</v>
      </c>
      <c r="BP67" s="34">
        <f t="shared" si="111"/>
        <v>0</v>
      </c>
      <c r="BQ67" s="43">
        <f t="shared" si="111"/>
        <v>0</v>
      </c>
      <c r="BR67" s="43">
        <f t="shared" si="111"/>
        <v>0</v>
      </c>
      <c r="BS67" s="43">
        <f t="shared" si="111"/>
        <v>0</v>
      </c>
      <c r="BT67" s="43">
        <f t="shared" si="111"/>
        <v>0</v>
      </c>
      <c r="BU67" s="43">
        <f t="shared" si="111"/>
        <v>0</v>
      </c>
      <c r="DB67" s="38"/>
      <c r="DC67" s="38"/>
    </row>
    <row r="68" spans="1:107" hidden="1" x14ac:dyDescent="0.25">
      <c r="A68" s="64" t="s">
        <v>109</v>
      </c>
      <c r="B68" s="7">
        <f t="shared" ref="B68:K68" si="112">B20/B36*100</f>
        <v>11.747100275977328</v>
      </c>
      <c r="C68" s="7">
        <f t="shared" si="112"/>
        <v>11.788802409462509</v>
      </c>
      <c r="D68" s="7">
        <f t="shared" si="112"/>
        <v>11.723567152423456</v>
      </c>
      <c r="E68" s="7">
        <f t="shared" si="112"/>
        <v>11.645168054564925</v>
      </c>
      <c r="F68" s="7">
        <f t="shared" si="112"/>
        <v>11.611682368560485</v>
      </c>
      <c r="G68" s="7">
        <f t="shared" si="112"/>
        <v>11.584959357287325</v>
      </c>
      <c r="H68" s="7">
        <f t="shared" si="112"/>
        <v>11.392901167716726</v>
      </c>
      <c r="I68" s="7">
        <f t="shared" si="112"/>
        <v>11.387350918095587</v>
      </c>
      <c r="J68" s="7">
        <f t="shared" si="112"/>
        <v>11.287195036898273</v>
      </c>
      <c r="K68" s="7">
        <f t="shared" si="112"/>
        <v>11.218999312366201</v>
      </c>
      <c r="L68" s="7">
        <f t="shared" ref="L68:AQ68" si="113">L20/L36*100</f>
        <v>11.307303890191275</v>
      </c>
      <c r="M68" s="7">
        <f t="shared" si="113"/>
        <v>11.270445656703252</v>
      </c>
      <c r="N68" s="7">
        <f t="shared" si="113"/>
        <v>11.361113625108999</v>
      </c>
      <c r="O68" s="7">
        <f t="shared" si="113"/>
        <v>11.350887347333842</v>
      </c>
      <c r="P68" s="7">
        <f t="shared" si="113"/>
        <v>11.387942135509538</v>
      </c>
      <c r="Q68" s="7">
        <f t="shared" si="113"/>
        <v>10.660344496494629</v>
      </c>
      <c r="R68" s="7">
        <f t="shared" si="113"/>
        <v>11.360889677046949</v>
      </c>
      <c r="S68" s="7">
        <f t="shared" si="113"/>
        <v>10.526779757671893</v>
      </c>
      <c r="T68" s="7">
        <f t="shared" si="113"/>
        <v>10.870245521214418</v>
      </c>
      <c r="U68" s="7">
        <f t="shared" si="113"/>
        <v>10.848563871944888</v>
      </c>
      <c r="V68" s="7">
        <f t="shared" si="113"/>
        <v>10.294244304970672</v>
      </c>
      <c r="W68" s="7">
        <f t="shared" si="113"/>
        <v>10.264733008154819</v>
      </c>
      <c r="X68" s="7">
        <f t="shared" si="113"/>
        <v>9.6097265275618078</v>
      </c>
      <c r="Y68" s="8">
        <f t="shared" si="113"/>
        <v>9.5277526936504007</v>
      </c>
      <c r="Z68" s="2">
        <f t="shared" si="113"/>
        <v>9.5112743228673704</v>
      </c>
      <c r="AA68" s="2">
        <f t="shared" si="113"/>
        <v>9.4484106302103665</v>
      </c>
      <c r="AB68" s="2">
        <f t="shared" si="113"/>
        <v>9.4283601673316433</v>
      </c>
      <c r="AC68" s="2">
        <f t="shared" si="113"/>
        <v>9.4196131232911977</v>
      </c>
      <c r="AD68" s="2">
        <f t="shared" si="113"/>
        <v>9.4256189960886978</v>
      </c>
      <c r="AE68" s="2">
        <f t="shared" si="113"/>
        <v>9.3221618568205411</v>
      </c>
      <c r="AF68" s="2">
        <f t="shared" si="113"/>
        <v>9.3375913704998723</v>
      </c>
      <c r="AG68" s="2">
        <f t="shared" si="113"/>
        <v>9.3420099163977177</v>
      </c>
      <c r="AH68" s="2">
        <f t="shared" si="113"/>
        <v>9.3819249179725901</v>
      </c>
      <c r="AI68" s="2">
        <f t="shared" si="113"/>
        <v>9.3973146713754527</v>
      </c>
      <c r="AJ68" s="2">
        <f t="shared" si="113"/>
        <v>9.389590404719474</v>
      </c>
      <c r="AK68" s="2">
        <f t="shared" si="113"/>
        <v>9.1350658003794862</v>
      </c>
      <c r="AL68" s="2">
        <f t="shared" si="113"/>
        <v>8.8844612453670901</v>
      </c>
      <c r="AM68" s="2">
        <f t="shared" si="113"/>
        <v>9.4283601673316433</v>
      </c>
      <c r="AN68" s="2">
        <f t="shared" si="113"/>
        <v>8.8545896926831755</v>
      </c>
      <c r="AO68" s="2">
        <f t="shared" si="113"/>
        <v>8.758089797822624</v>
      </c>
      <c r="AP68" s="2">
        <f t="shared" si="113"/>
        <v>8.8046925945809082</v>
      </c>
      <c r="AQ68" s="2">
        <f t="shared" si="113"/>
        <v>8.7655942948044316</v>
      </c>
      <c r="AR68" s="2">
        <f t="shared" ref="AR68:BU68" si="114">AR20/AR36*100</f>
        <v>8.6878236276389504</v>
      </c>
      <c r="AS68" s="2">
        <f t="shared" si="114"/>
        <v>8.4852937463659099</v>
      </c>
      <c r="AT68" s="2">
        <f t="shared" si="114"/>
        <v>8.4441782845004774</v>
      </c>
      <c r="AU68" s="2">
        <f t="shared" si="114"/>
        <v>8.4036685942650227</v>
      </c>
      <c r="AV68" s="2">
        <f t="shared" si="114"/>
        <v>8.316809889977792</v>
      </c>
      <c r="AW68" s="2">
        <f t="shared" si="114"/>
        <v>8.2578501303411187</v>
      </c>
      <c r="AX68" s="2">
        <f t="shared" si="114"/>
        <v>8.153786614825604</v>
      </c>
      <c r="AY68" s="2">
        <f t="shared" si="114"/>
        <v>8.0607816000349874</v>
      </c>
      <c r="AZ68" s="2">
        <f t="shared" si="114"/>
        <v>8.039281953257511</v>
      </c>
      <c r="BA68" s="2">
        <f t="shared" si="114"/>
        <v>7.9953800311975129</v>
      </c>
      <c r="BB68" s="2">
        <f t="shared" si="114"/>
        <v>7.9779162796303167</v>
      </c>
      <c r="BC68" s="2">
        <f t="shared" si="114"/>
        <v>7.884983731724196</v>
      </c>
      <c r="BD68" s="2">
        <f t="shared" si="114"/>
        <v>7.8350861898214026</v>
      </c>
      <c r="BE68" s="7">
        <f t="shared" si="114"/>
        <v>7.8444555132790068</v>
      </c>
      <c r="BF68" s="7">
        <f t="shared" si="114"/>
        <v>7.9261442211503175</v>
      </c>
      <c r="BG68" s="2">
        <f t="shared" si="114"/>
        <v>7.933878836875861</v>
      </c>
      <c r="BH68" s="6">
        <f t="shared" si="114"/>
        <v>7.899974841357885</v>
      </c>
      <c r="BI68" s="7">
        <f t="shared" si="114"/>
        <v>7.6278250440857649</v>
      </c>
      <c r="BJ68" s="2">
        <f t="shared" si="114"/>
        <v>7.7481575230999411</v>
      </c>
      <c r="BK68" s="2">
        <f t="shared" si="114"/>
        <v>7.7501789642286614</v>
      </c>
      <c r="BL68" s="2">
        <f t="shared" si="114"/>
        <v>7.5279843642325694</v>
      </c>
      <c r="BM68" s="2">
        <f t="shared" si="114"/>
        <v>7.5712146456819678</v>
      </c>
      <c r="BN68" s="2">
        <f t="shared" si="114"/>
        <v>7.4055473116122972</v>
      </c>
      <c r="BO68" s="2">
        <f t="shared" si="114"/>
        <v>7.380554065680184</v>
      </c>
      <c r="BP68" s="2">
        <f t="shared" si="114"/>
        <v>7.4626075528357649</v>
      </c>
      <c r="BQ68" s="38">
        <f t="shared" si="114"/>
        <v>7.2864029250240341</v>
      </c>
      <c r="BR68" s="38">
        <f t="shared" si="114"/>
        <v>7.348377891221169</v>
      </c>
      <c r="BS68" s="38">
        <f t="shared" si="114"/>
        <v>7.3520960491055662</v>
      </c>
      <c r="BT68" s="38">
        <f t="shared" si="114"/>
        <v>7.3096544697661301</v>
      </c>
      <c r="BU68" s="38">
        <f t="shared" si="114"/>
        <v>7.2580140703438811</v>
      </c>
      <c r="DB68" s="38"/>
      <c r="DC68" s="38"/>
    </row>
    <row r="69" spans="1:107" hidden="1" x14ac:dyDescent="0.25">
      <c r="A69" s="4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7"/>
      <c r="BF69" s="7"/>
      <c r="BG69" s="2"/>
      <c r="BH69" s="6"/>
      <c r="BI69" s="7"/>
      <c r="BJ69" s="2"/>
      <c r="BK69" s="2"/>
      <c r="BL69" s="2"/>
      <c r="BM69" s="2"/>
      <c r="BN69" s="2"/>
      <c r="BO69" s="2"/>
      <c r="BP69" s="2"/>
      <c r="BQ69" s="38"/>
      <c r="BR69" s="38"/>
      <c r="BS69" s="38"/>
      <c r="BT69" s="38"/>
      <c r="BU69" s="38"/>
      <c r="DB69" s="38"/>
      <c r="DC69" s="38"/>
    </row>
    <row r="70" spans="1:107" hidden="1" x14ac:dyDescent="0.25">
      <c r="A70" s="69" t="s">
        <v>9</v>
      </c>
      <c r="B70" s="32">
        <f t="shared" ref="B70:BF70" si="115">SUM(B72:B76)</f>
        <v>29.202664338268676</v>
      </c>
      <c r="C70" s="32">
        <f t="shared" si="115"/>
        <v>29.199411527568241</v>
      </c>
      <c r="D70" s="32">
        <f t="shared" si="115"/>
        <v>29.445714290413704</v>
      </c>
      <c r="E70" s="32">
        <f t="shared" si="115"/>
        <v>29.932274144568453</v>
      </c>
      <c r="F70" s="32">
        <f t="shared" si="115"/>
        <v>29.927503226433252</v>
      </c>
      <c r="G70" s="32">
        <f t="shared" si="115"/>
        <v>29.275649312753536</v>
      </c>
      <c r="H70" s="32">
        <f t="shared" si="115"/>
        <v>28.832021760069011</v>
      </c>
      <c r="I70" s="32">
        <f t="shared" si="115"/>
        <v>28.742578111956544</v>
      </c>
      <c r="J70" s="32">
        <f t="shared" si="115"/>
        <v>29.06455757877891</v>
      </c>
      <c r="K70" s="32">
        <f t="shared" si="115"/>
        <v>29.522924120171343</v>
      </c>
      <c r="L70" s="32">
        <f t="shared" si="115"/>
        <v>29.064941831418626</v>
      </c>
      <c r="M70" s="32">
        <f t="shared" si="115"/>
        <v>28.986652356820272</v>
      </c>
      <c r="N70" s="32" t="e">
        <f t="shared" si="115"/>
        <v>#VALUE!</v>
      </c>
      <c r="O70" s="32" t="e">
        <f t="shared" si="115"/>
        <v>#VALUE!</v>
      </c>
      <c r="P70" s="32">
        <f t="shared" si="115"/>
        <v>29.168062386699241</v>
      </c>
      <c r="Q70" s="32" t="e">
        <f t="shared" si="115"/>
        <v>#VALUE!</v>
      </c>
      <c r="R70" s="32" t="e">
        <f t="shared" si="115"/>
        <v>#VALUE!</v>
      </c>
      <c r="S70" s="32">
        <f t="shared" si="115"/>
        <v>32.866646307814257</v>
      </c>
      <c r="T70" s="32">
        <f t="shared" si="115"/>
        <v>30.271988706235927</v>
      </c>
      <c r="U70" s="32">
        <f t="shared" si="115"/>
        <v>30.183738304475575</v>
      </c>
      <c r="V70" s="32">
        <f t="shared" si="115"/>
        <v>32.834626840975666</v>
      </c>
      <c r="W70" s="32">
        <f t="shared" si="115"/>
        <v>32.74154656325728</v>
      </c>
      <c r="X70" s="32">
        <f t="shared" si="115"/>
        <v>31.066345298410113</v>
      </c>
      <c r="Y70" s="47">
        <f t="shared" si="115"/>
        <v>31.029556408980973</v>
      </c>
      <c r="Z70" s="77">
        <f t="shared" si="115"/>
        <v>31.018392093074841</v>
      </c>
      <c r="AA70" s="77">
        <f t="shared" si="115"/>
        <v>30.853400112442937</v>
      </c>
      <c r="AB70" s="77">
        <f t="shared" si="115"/>
        <v>30.75864700679276</v>
      </c>
      <c r="AC70" s="77">
        <f t="shared" si="115"/>
        <v>30.756457175739826</v>
      </c>
      <c r="AD70" s="77">
        <f t="shared" si="115"/>
        <v>30.658580552001602</v>
      </c>
      <c r="AE70" s="77">
        <f t="shared" si="115"/>
        <v>30.805837319723047</v>
      </c>
      <c r="AF70" s="77">
        <f t="shared" si="115"/>
        <v>30.911631993758572</v>
      </c>
      <c r="AG70" s="77">
        <f t="shared" si="115"/>
        <v>30.84530647043945</v>
      </c>
      <c r="AH70" s="77">
        <f t="shared" si="115"/>
        <v>30.697026120351524</v>
      </c>
      <c r="AI70" s="77">
        <f t="shared" si="115"/>
        <v>30.791718578886073</v>
      </c>
      <c r="AJ70" s="77">
        <f t="shared" si="115"/>
        <v>30.682602282150729</v>
      </c>
      <c r="AK70" s="77">
        <f t="shared" si="115"/>
        <v>30.115423094287756</v>
      </c>
      <c r="AL70" s="77">
        <f t="shared" si="115"/>
        <v>29.650209249203598</v>
      </c>
      <c r="AM70" s="77">
        <f t="shared" si="115"/>
        <v>30.75864700679276</v>
      </c>
      <c r="AN70" s="77">
        <f t="shared" si="115"/>
        <v>29.882678834943167</v>
      </c>
      <c r="AO70" s="77">
        <f t="shared" si="115"/>
        <v>29.534081806255287</v>
      </c>
      <c r="AP70" s="77">
        <f t="shared" si="115"/>
        <v>29.604856800749374</v>
      </c>
      <c r="AQ70" s="77">
        <f t="shared" si="115"/>
        <v>29.752005883338516</v>
      </c>
      <c r="AR70" s="77">
        <f t="shared" si="115"/>
        <v>29.812971725245255</v>
      </c>
      <c r="AS70" s="77">
        <f t="shared" si="115"/>
        <v>29.490906404033627</v>
      </c>
      <c r="AT70" s="77">
        <f t="shared" si="115"/>
        <v>29.468728231302887</v>
      </c>
      <c r="AU70" s="77">
        <f t="shared" si="115"/>
        <v>29.296897036495132</v>
      </c>
      <c r="AV70" s="77">
        <f t="shared" si="115"/>
        <v>29.111403300772945</v>
      </c>
      <c r="AW70" s="77">
        <f t="shared" si="115"/>
        <v>28.957919199932785</v>
      </c>
      <c r="AX70" s="77">
        <f t="shared" si="115"/>
        <v>28.950820340120281</v>
      </c>
      <c r="AY70" s="77">
        <f t="shared" si="115"/>
        <v>28.667978687083963</v>
      </c>
      <c r="AZ70" s="77">
        <f t="shared" si="115"/>
        <v>28.654780863975816</v>
      </c>
      <c r="BA70" s="77">
        <f t="shared" si="115"/>
        <v>28.477763502236698</v>
      </c>
      <c r="BB70" s="77">
        <f t="shared" si="115"/>
        <v>28.215166254645109</v>
      </c>
      <c r="BC70" s="77">
        <f t="shared" si="115"/>
        <v>27.868512060285589</v>
      </c>
      <c r="BD70" s="77">
        <f t="shared" si="115"/>
        <v>27.972988858180106</v>
      </c>
      <c r="BE70" s="32">
        <f t="shared" si="115"/>
        <v>27.930617362336687</v>
      </c>
      <c r="BF70" s="32">
        <f t="shared" si="115"/>
        <v>28.173446859031522</v>
      </c>
      <c r="BG70" s="77">
        <f t="shared" ref="BG70:BU70" si="116">SUM(BG72:BG76)</f>
        <v>28.084882810324267</v>
      </c>
      <c r="BH70" s="87">
        <f t="shared" si="116"/>
        <v>28.055538503012173</v>
      </c>
      <c r="BI70" s="32">
        <f t="shared" si="116"/>
        <v>27.071639513620624</v>
      </c>
      <c r="BJ70" s="77">
        <f t="shared" si="116"/>
        <v>27.711982802955681</v>
      </c>
      <c r="BK70" s="77">
        <f t="shared" si="116"/>
        <v>27.662770136650035</v>
      </c>
      <c r="BL70" s="77">
        <f t="shared" si="116"/>
        <v>29.463704761398244</v>
      </c>
      <c r="BM70" s="77">
        <f t="shared" si="116"/>
        <v>29.538019583596974</v>
      </c>
      <c r="BN70" s="77">
        <f t="shared" si="116"/>
        <v>28.71878037402956</v>
      </c>
      <c r="BO70" s="77">
        <f t="shared" si="116"/>
        <v>28.645828676262333</v>
      </c>
      <c r="BP70" s="77">
        <f t="shared" si="116"/>
        <v>29.282230225029142</v>
      </c>
      <c r="BQ70" s="48">
        <f t="shared" si="116"/>
        <v>28.539122711964012</v>
      </c>
      <c r="BR70" s="48">
        <f t="shared" si="116"/>
        <v>28.684467109050665</v>
      </c>
      <c r="BS70" s="48">
        <f t="shared" si="116"/>
        <v>28.659252265525254</v>
      </c>
      <c r="BT70" s="48">
        <f t="shared" si="116"/>
        <v>28.599509085631031</v>
      </c>
      <c r="BU70" s="48">
        <f t="shared" si="116"/>
        <v>28.52868715191947</v>
      </c>
      <c r="DB70" s="38"/>
      <c r="DC70" s="38"/>
    </row>
    <row r="71" spans="1:107" hidden="1" x14ac:dyDescent="0.25">
      <c r="A71" s="64" t="s">
        <v>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7"/>
      <c r="BF71" s="7"/>
      <c r="BG71" s="2"/>
      <c r="BH71" s="6"/>
      <c r="BI71" s="7"/>
      <c r="BJ71" s="2"/>
      <c r="BK71" s="2"/>
      <c r="BL71" s="2"/>
      <c r="BM71" s="2"/>
      <c r="BN71" s="2"/>
      <c r="BO71" s="2"/>
      <c r="BP71" s="2"/>
      <c r="BQ71" s="38"/>
      <c r="BR71" s="38"/>
      <c r="BS71" s="38"/>
      <c r="BT71" s="38"/>
      <c r="BU71" s="38"/>
      <c r="DB71" s="38"/>
      <c r="DC71" s="38"/>
    </row>
    <row r="72" spans="1:107" ht="18" hidden="1" x14ac:dyDescent="0.25">
      <c r="A72" s="64" t="s">
        <v>10</v>
      </c>
      <c r="B72" s="7">
        <f t="shared" ref="B72:K72" si="117">B22/B36*100</f>
        <v>0.16163027722607642</v>
      </c>
      <c r="C72" s="7">
        <f t="shared" si="117"/>
        <v>0.16051839191775275</v>
      </c>
      <c r="D72" s="7">
        <f t="shared" si="117"/>
        <v>0.15790830993848826</v>
      </c>
      <c r="E72" s="7">
        <f t="shared" si="117"/>
        <v>0.15503845202961924</v>
      </c>
      <c r="F72" s="7">
        <f t="shared" si="117"/>
        <v>0.15462670804479817</v>
      </c>
      <c r="G72" s="7">
        <f t="shared" si="117"/>
        <v>0.15409591837913647</v>
      </c>
      <c r="H72" s="7">
        <f t="shared" si="117"/>
        <v>0.15219703118116301</v>
      </c>
      <c r="I72" s="7">
        <f t="shared" si="117"/>
        <v>0.15089586269257799</v>
      </c>
      <c r="J72" s="7">
        <f t="shared" si="117"/>
        <v>0.15497188446810742</v>
      </c>
      <c r="K72" s="7">
        <f t="shared" si="117"/>
        <v>0.15193062524490653</v>
      </c>
      <c r="L72" s="7">
        <f t="shared" ref="L72:AQ72" si="118">L22/L36*100</f>
        <v>0.15358570913833822</v>
      </c>
      <c r="M72" s="7">
        <f t="shared" si="118"/>
        <v>0.15502121479334563</v>
      </c>
      <c r="N72" s="37" t="e">
        <f t="shared" si="118"/>
        <v>#VALUE!</v>
      </c>
      <c r="O72" s="37" t="e">
        <f t="shared" si="118"/>
        <v>#VALUE!</v>
      </c>
      <c r="P72" s="37">
        <f t="shared" si="118"/>
        <v>0</v>
      </c>
      <c r="Q72" s="37" t="e">
        <f t="shared" si="118"/>
        <v>#VALUE!</v>
      </c>
      <c r="R72" s="37" t="e">
        <f t="shared" si="118"/>
        <v>#VALUE!</v>
      </c>
      <c r="S72" s="37">
        <f t="shared" si="118"/>
        <v>0</v>
      </c>
      <c r="T72" s="37">
        <f t="shared" si="118"/>
        <v>0</v>
      </c>
      <c r="U72" s="37">
        <f t="shared" si="118"/>
        <v>0</v>
      </c>
      <c r="V72" s="37">
        <f t="shared" si="118"/>
        <v>0</v>
      </c>
      <c r="W72" s="37">
        <f t="shared" si="118"/>
        <v>0</v>
      </c>
      <c r="X72" s="37">
        <f t="shared" si="118"/>
        <v>0</v>
      </c>
      <c r="Y72" s="34">
        <f t="shared" si="118"/>
        <v>0</v>
      </c>
      <c r="Z72" s="34">
        <f t="shared" si="118"/>
        <v>0</v>
      </c>
      <c r="AA72" s="34">
        <f t="shared" si="118"/>
        <v>0</v>
      </c>
      <c r="AB72" s="34">
        <f t="shared" si="118"/>
        <v>0</v>
      </c>
      <c r="AC72" s="34">
        <f t="shared" si="118"/>
        <v>0</v>
      </c>
      <c r="AD72" s="34">
        <f t="shared" si="118"/>
        <v>0</v>
      </c>
      <c r="AE72" s="34">
        <f t="shared" si="118"/>
        <v>0</v>
      </c>
      <c r="AF72" s="34">
        <f t="shared" si="118"/>
        <v>0</v>
      </c>
      <c r="AG72" s="34">
        <f t="shared" si="118"/>
        <v>0</v>
      </c>
      <c r="AH72" s="34">
        <f t="shared" si="118"/>
        <v>0</v>
      </c>
      <c r="AI72" s="34">
        <f t="shared" si="118"/>
        <v>0</v>
      </c>
      <c r="AJ72" s="34">
        <f t="shared" si="118"/>
        <v>0</v>
      </c>
      <c r="AK72" s="34">
        <f t="shared" si="118"/>
        <v>0</v>
      </c>
      <c r="AL72" s="34">
        <f t="shared" si="118"/>
        <v>0</v>
      </c>
      <c r="AM72" s="34">
        <f t="shared" si="118"/>
        <v>0</v>
      </c>
      <c r="AN72" s="34">
        <f t="shared" si="118"/>
        <v>0</v>
      </c>
      <c r="AO72" s="34">
        <f t="shared" si="118"/>
        <v>0</v>
      </c>
      <c r="AP72" s="34">
        <f t="shared" si="118"/>
        <v>0</v>
      </c>
      <c r="AQ72" s="34">
        <f t="shared" si="118"/>
        <v>0</v>
      </c>
      <c r="AR72" s="34">
        <f t="shared" ref="AR72:BU72" si="119">AR22/AR36*100</f>
        <v>0</v>
      </c>
      <c r="AS72" s="34">
        <f t="shared" si="119"/>
        <v>0</v>
      </c>
      <c r="AT72" s="34">
        <f t="shared" si="119"/>
        <v>0</v>
      </c>
      <c r="AU72" s="34">
        <f t="shared" si="119"/>
        <v>0</v>
      </c>
      <c r="AV72" s="34">
        <f t="shared" si="119"/>
        <v>0</v>
      </c>
      <c r="AW72" s="34">
        <f t="shared" si="119"/>
        <v>0</v>
      </c>
      <c r="AX72" s="34">
        <f t="shared" si="119"/>
        <v>0</v>
      </c>
      <c r="AY72" s="34">
        <f t="shared" si="119"/>
        <v>0</v>
      </c>
      <c r="AZ72" s="34">
        <f t="shared" si="119"/>
        <v>0</v>
      </c>
      <c r="BA72" s="34">
        <f t="shared" si="119"/>
        <v>0</v>
      </c>
      <c r="BB72" s="34">
        <f t="shared" si="119"/>
        <v>0</v>
      </c>
      <c r="BC72" s="34">
        <f t="shared" si="119"/>
        <v>0</v>
      </c>
      <c r="BD72" s="34">
        <f t="shared" si="119"/>
        <v>0</v>
      </c>
      <c r="BE72" s="36">
        <f t="shared" si="119"/>
        <v>0</v>
      </c>
      <c r="BF72" s="36">
        <f t="shared" si="119"/>
        <v>0</v>
      </c>
      <c r="BG72" s="34">
        <f t="shared" si="119"/>
        <v>0</v>
      </c>
      <c r="BH72" s="37">
        <f t="shared" si="119"/>
        <v>0</v>
      </c>
      <c r="BI72" s="36">
        <f t="shared" si="119"/>
        <v>0</v>
      </c>
      <c r="BJ72" s="34">
        <f t="shared" si="119"/>
        <v>0</v>
      </c>
      <c r="BK72" s="34">
        <f t="shared" si="119"/>
        <v>0</v>
      </c>
      <c r="BL72" s="34">
        <f t="shared" si="119"/>
        <v>0</v>
      </c>
      <c r="BM72" s="34">
        <f t="shared" si="119"/>
        <v>0</v>
      </c>
      <c r="BN72" s="34">
        <f t="shared" si="119"/>
        <v>0</v>
      </c>
      <c r="BO72" s="34">
        <f t="shared" si="119"/>
        <v>0</v>
      </c>
      <c r="BP72" s="34">
        <f t="shared" si="119"/>
        <v>0</v>
      </c>
      <c r="BQ72" s="43">
        <f t="shared" si="119"/>
        <v>0</v>
      </c>
      <c r="BR72" s="43">
        <f t="shared" si="119"/>
        <v>0</v>
      </c>
      <c r="BS72" s="43">
        <f t="shared" si="119"/>
        <v>0</v>
      </c>
      <c r="BT72" s="43">
        <f t="shared" si="119"/>
        <v>0</v>
      </c>
      <c r="BU72" s="43">
        <f t="shared" si="119"/>
        <v>0</v>
      </c>
      <c r="DB72" s="38"/>
      <c r="DC72" s="38"/>
    </row>
    <row r="73" spans="1:107" ht="18" hidden="1" x14ac:dyDescent="0.25">
      <c r="A73" s="64" t="s">
        <v>11</v>
      </c>
      <c r="B73" s="37">
        <f t="shared" ref="B73:K73" si="120">B23/B36*100</f>
        <v>0</v>
      </c>
      <c r="C73" s="37">
        <f t="shared" si="120"/>
        <v>0</v>
      </c>
      <c r="D73" s="37">
        <f t="shared" si="120"/>
        <v>0</v>
      </c>
      <c r="E73" s="37">
        <f t="shared" si="120"/>
        <v>0</v>
      </c>
      <c r="F73" s="37">
        <f t="shared" si="120"/>
        <v>0</v>
      </c>
      <c r="G73" s="37">
        <f t="shared" si="120"/>
        <v>0</v>
      </c>
      <c r="H73" s="37">
        <f t="shared" si="120"/>
        <v>0</v>
      </c>
      <c r="I73" s="37">
        <f t="shared" si="120"/>
        <v>0</v>
      </c>
      <c r="J73" s="37">
        <f t="shared" si="120"/>
        <v>0</v>
      </c>
      <c r="K73" s="37">
        <f t="shared" si="120"/>
        <v>0</v>
      </c>
      <c r="L73" s="37">
        <f t="shared" ref="L73:AQ73" si="121">L23/L36*100</f>
        <v>0</v>
      </c>
      <c r="M73" s="37">
        <f t="shared" si="121"/>
        <v>0</v>
      </c>
      <c r="N73" s="37">
        <f t="shared" si="121"/>
        <v>0</v>
      </c>
      <c r="O73" s="37">
        <f t="shared" si="121"/>
        <v>0</v>
      </c>
      <c r="P73" s="37">
        <f t="shared" si="121"/>
        <v>0</v>
      </c>
      <c r="Q73" s="37">
        <f t="shared" si="121"/>
        <v>0</v>
      </c>
      <c r="R73" s="37">
        <f t="shared" si="121"/>
        <v>0</v>
      </c>
      <c r="S73" s="37">
        <f t="shared" si="121"/>
        <v>0</v>
      </c>
      <c r="T73" s="37">
        <f t="shared" si="121"/>
        <v>0</v>
      </c>
      <c r="U73" s="37">
        <f t="shared" si="121"/>
        <v>0</v>
      </c>
      <c r="V73" s="37">
        <f t="shared" si="121"/>
        <v>0</v>
      </c>
      <c r="W73" s="37">
        <f t="shared" si="121"/>
        <v>0</v>
      </c>
      <c r="X73" s="37">
        <f t="shared" si="121"/>
        <v>0</v>
      </c>
      <c r="Y73" s="34">
        <f t="shared" si="121"/>
        <v>0</v>
      </c>
      <c r="Z73" s="34">
        <f t="shared" si="121"/>
        <v>0</v>
      </c>
      <c r="AA73" s="34">
        <f t="shared" si="121"/>
        <v>0</v>
      </c>
      <c r="AB73" s="34">
        <f t="shared" si="121"/>
        <v>0</v>
      </c>
      <c r="AC73" s="34">
        <f t="shared" si="121"/>
        <v>0</v>
      </c>
      <c r="AD73" s="34">
        <f t="shared" si="121"/>
        <v>0</v>
      </c>
      <c r="AE73" s="34">
        <f t="shared" si="121"/>
        <v>0</v>
      </c>
      <c r="AF73" s="34">
        <f t="shared" si="121"/>
        <v>0</v>
      </c>
      <c r="AG73" s="34">
        <f t="shared" si="121"/>
        <v>0</v>
      </c>
      <c r="AH73" s="34">
        <f t="shared" si="121"/>
        <v>0</v>
      </c>
      <c r="AI73" s="34">
        <f t="shared" si="121"/>
        <v>0</v>
      </c>
      <c r="AJ73" s="34">
        <f t="shared" si="121"/>
        <v>0</v>
      </c>
      <c r="AK73" s="34">
        <f t="shared" si="121"/>
        <v>0</v>
      </c>
      <c r="AL73" s="34">
        <f t="shared" si="121"/>
        <v>0</v>
      </c>
      <c r="AM73" s="34">
        <f t="shared" si="121"/>
        <v>0</v>
      </c>
      <c r="AN73" s="34">
        <f t="shared" si="121"/>
        <v>0</v>
      </c>
      <c r="AO73" s="34">
        <f t="shared" si="121"/>
        <v>0</v>
      </c>
      <c r="AP73" s="34">
        <f t="shared" si="121"/>
        <v>0</v>
      </c>
      <c r="AQ73" s="34">
        <f t="shared" si="121"/>
        <v>0</v>
      </c>
      <c r="AR73" s="34">
        <f t="shared" ref="AR73:BU73" si="122">AR23/AR36*100</f>
        <v>0</v>
      </c>
      <c r="AS73" s="34">
        <f t="shared" si="122"/>
        <v>0</v>
      </c>
      <c r="AT73" s="34">
        <f t="shared" si="122"/>
        <v>0</v>
      </c>
      <c r="AU73" s="34">
        <f t="shared" si="122"/>
        <v>0</v>
      </c>
      <c r="AV73" s="34">
        <f t="shared" si="122"/>
        <v>0</v>
      </c>
      <c r="AW73" s="34">
        <f t="shared" si="122"/>
        <v>0</v>
      </c>
      <c r="AX73" s="34">
        <f t="shared" si="122"/>
        <v>0</v>
      </c>
      <c r="AY73" s="34">
        <f t="shared" si="122"/>
        <v>0</v>
      </c>
      <c r="AZ73" s="34">
        <f t="shared" si="122"/>
        <v>0</v>
      </c>
      <c r="BA73" s="34">
        <f t="shared" si="122"/>
        <v>0</v>
      </c>
      <c r="BB73" s="34">
        <f t="shared" si="122"/>
        <v>0</v>
      </c>
      <c r="BC73" s="34">
        <f t="shared" si="122"/>
        <v>0</v>
      </c>
      <c r="BD73" s="34">
        <f t="shared" si="122"/>
        <v>0</v>
      </c>
      <c r="BE73" s="36">
        <f t="shared" si="122"/>
        <v>0</v>
      </c>
      <c r="BF73" s="36">
        <f t="shared" si="122"/>
        <v>0</v>
      </c>
      <c r="BG73" s="34">
        <f t="shared" si="122"/>
        <v>0</v>
      </c>
      <c r="BH73" s="37">
        <f t="shared" si="122"/>
        <v>0</v>
      </c>
      <c r="BI73" s="36">
        <f t="shared" si="122"/>
        <v>0</v>
      </c>
      <c r="BJ73" s="34">
        <f t="shared" si="122"/>
        <v>0</v>
      </c>
      <c r="BK73" s="34">
        <f t="shared" si="122"/>
        <v>0</v>
      </c>
      <c r="BL73" s="34">
        <f t="shared" si="122"/>
        <v>0</v>
      </c>
      <c r="BM73" s="34">
        <f t="shared" si="122"/>
        <v>0</v>
      </c>
      <c r="BN73" s="34">
        <f t="shared" si="122"/>
        <v>0</v>
      </c>
      <c r="BO73" s="34">
        <f t="shared" si="122"/>
        <v>0</v>
      </c>
      <c r="BP73" s="34">
        <f t="shared" si="122"/>
        <v>0</v>
      </c>
      <c r="BQ73" s="43">
        <f t="shared" si="122"/>
        <v>0</v>
      </c>
      <c r="BR73" s="43">
        <f t="shared" si="122"/>
        <v>0</v>
      </c>
      <c r="BS73" s="43">
        <f t="shared" si="122"/>
        <v>0</v>
      </c>
      <c r="BT73" s="43">
        <f t="shared" si="122"/>
        <v>0</v>
      </c>
      <c r="BU73" s="43">
        <f t="shared" si="122"/>
        <v>0</v>
      </c>
      <c r="DB73" s="38"/>
      <c r="DC73" s="38"/>
    </row>
    <row r="74" spans="1:107" ht="18" hidden="1" x14ac:dyDescent="0.25">
      <c r="A74" s="64" t="s">
        <v>12</v>
      </c>
      <c r="B74" s="37">
        <f t="shared" ref="B74:K74" si="123">B24/B36*100</f>
        <v>0</v>
      </c>
      <c r="C74" s="37">
        <f t="shared" si="123"/>
        <v>0</v>
      </c>
      <c r="D74" s="37">
        <f t="shared" si="123"/>
        <v>0</v>
      </c>
      <c r="E74" s="37">
        <f t="shared" si="123"/>
        <v>0</v>
      </c>
      <c r="F74" s="37">
        <f t="shared" si="123"/>
        <v>0</v>
      </c>
      <c r="G74" s="37">
        <f t="shared" si="123"/>
        <v>0</v>
      </c>
      <c r="H74" s="37">
        <f t="shared" si="123"/>
        <v>0</v>
      </c>
      <c r="I74" s="37">
        <f t="shared" si="123"/>
        <v>0</v>
      </c>
      <c r="J74" s="37">
        <f t="shared" si="123"/>
        <v>0</v>
      </c>
      <c r="K74" s="37">
        <f t="shared" si="123"/>
        <v>0</v>
      </c>
      <c r="L74" s="37">
        <f t="shared" ref="L74:AQ74" si="124">L24/L36*100</f>
        <v>0</v>
      </c>
      <c r="M74" s="37">
        <f t="shared" si="124"/>
        <v>0</v>
      </c>
      <c r="N74" s="37">
        <f t="shared" si="124"/>
        <v>0</v>
      </c>
      <c r="O74" s="37">
        <f t="shared" si="124"/>
        <v>0</v>
      </c>
      <c r="P74" s="37">
        <f t="shared" si="124"/>
        <v>0</v>
      </c>
      <c r="Q74" s="37">
        <f t="shared" si="124"/>
        <v>0</v>
      </c>
      <c r="R74" s="37">
        <f t="shared" si="124"/>
        <v>0</v>
      </c>
      <c r="S74" s="37">
        <f t="shared" si="124"/>
        <v>0</v>
      </c>
      <c r="T74" s="37">
        <f t="shared" si="124"/>
        <v>0</v>
      </c>
      <c r="U74" s="37">
        <f t="shared" si="124"/>
        <v>0</v>
      </c>
      <c r="V74" s="37">
        <f t="shared" si="124"/>
        <v>0</v>
      </c>
      <c r="W74" s="37">
        <f t="shared" si="124"/>
        <v>0</v>
      </c>
      <c r="X74" s="37">
        <f t="shared" si="124"/>
        <v>0</v>
      </c>
      <c r="Y74" s="34">
        <f t="shared" si="124"/>
        <v>0</v>
      </c>
      <c r="Z74" s="34">
        <f t="shared" si="124"/>
        <v>0</v>
      </c>
      <c r="AA74" s="34">
        <f t="shared" si="124"/>
        <v>0</v>
      </c>
      <c r="AB74" s="34">
        <f t="shared" si="124"/>
        <v>0</v>
      </c>
      <c r="AC74" s="34">
        <f t="shared" si="124"/>
        <v>0</v>
      </c>
      <c r="AD74" s="34">
        <f t="shared" si="124"/>
        <v>0</v>
      </c>
      <c r="AE74" s="34">
        <f t="shared" si="124"/>
        <v>0</v>
      </c>
      <c r="AF74" s="34">
        <f t="shared" si="124"/>
        <v>0</v>
      </c>
      <c r="AG74" s="34">
        <f t="shared" si="124"/>
        <v>0</v>
      </c>
      <c r="AH74" s="34">
        <f t="shared" si="124"/>
        <v>0</v>
      </c>
      <c r="AI74" s="34">
        <f t="shared" si="124"/>
        <v>0</v>
      </c>
      <c r="AJ74" s="34">
        <f t="shared" si="124"/>
        <v>0</v>
      </c>
      <c r="AK74" s="34">
        <f t="shared" si="124"/>
        <v>0</v>
      </c>
      <c r="AL74" s="34">
        <f t="shared" si="124"/>
        <v>0</v>
      </c>
      <c r="AM74" s="34">
        <f t="shared" si="124"/>
        <v>0</v>
      </c>
      <c r="AN74" s="34">
        <f t="shared" si="124"/>
        <v>0</v>
      </c>
      <c r="AO74" s="34">
        <f t="shared" si="124"/>
        <v>0</v>
      </c>
      <c r="AP74" s="34">
        <f t="shared" si="124"/>
        <v>0</v>
      </c>
      <c r="AQ74" s="34">
        <f t="shared" si="124"/>
        <v>0</v>
      </c>
      <c r="AR74" s="34">
        <f t="shared" ref="AR74:BU74" si="125">AR24/AR36*100</f>
        <v>0</v>
      </c>
      <c r="AS74" s="34">
        <f t="shared" si="125"/>
        <v>0</v>
      </c>
      <c r="AT74" s="34">
        <f t="shared" si="125"/>
        <v>0</v>
      </c>
      <c r="AU74" s="34">
        <f t="shared" si="125"/>
        <v>0</v>
      </c>
      <c r="AV74" s="34">
        <f t="shared" si="125"/>
        <v>0</v>
      </c>
      <c r="AW74" s="34">
        <f t="shared" si="125"/>
        <v>0</v>
      </c>
      <c r="AX74" s="34">
        <f t="shared" si="125"/>
        <v>0</v>
      </c>
      <c r="AY74" s="34">
        <f t="shared" si="125"/>
        <v>0</v>
      </c>
      <c r="AZ74" s="34">
        <f t="shared" si="125"/>
        <v>0</v>
      </c>
      <c r="BA74" s="34">
        <f t="shared" si="125"/>
        <v>0</v>
      </c>
      <c r="BB74" s="34">
        <f t="shared" si="125"/>
        <v>0</v>
      </c>
      <c r="BC74" s="34">
        <f t="shared" si="125"/>
        <v>0</v>
      </c>
      <c r="BD74" s="34">
        <f t="shared" si="125"/>
        <v>0</v>
      </c>
      <c r="BE74" s="36">
        <f t="shared" si="125"/>
        <v>0</v>
      </c>
      <c r="BF74" s="36">
        <f t="shared" si="125"/>
        <v>0</v>
      </c>
      <c r="BG74" s="34">
        <f t="shared" si="125"/>
        <v>0</v>
      </c>
      <c r="BH74" s="37">
        <f t="shared" si="125"/>
        <v>0</v>
      </c>
      <c r="BI74" s="36">
        <f t="shared" si="125"/>
        <v>0</v>
      </c>
      <c r="BJ74" s="34">
        <f t="shared" si="125"/>
        <v>0</v>
      </c>
      <c r="BK74" s="34">
        <f t="shared" si="125"/>
        <v>0</v>
      </c>
      <c r="BL74" s="34">
        <f t="shared" si="125"/>
        <v>0</v>
      </c>
      <c r="BM74" s="34">
        <f t="shared" si="125"/>
        <v>0</v>
      </c>
      <c r="BN74" s="34">
        <f t="shared" si="125"/>
        <v>0</v>
      </c>
      <c r="BO74" s="34">
        <f t="shared" si="125"/>
        <v>0</v>
      </c>
      <c r="BP74" s="34">
        <f t="shared" si="125"/>
        <v>0</v>
      </c>
      <c r="BQ74" s="43">
        <f t="shared" si="125"/>
        <v>0</v>
      </c>
      <c r="BR74" s="43">
        <f t="shared" si="125"/>
        <v>0</v>
      </c>
      <c r="BS74" s="43">
        <f t="shared" si="125"/>
        <v>0</v>
      </c>
      <c r="BT74" s="43">
        <f t="shared" si="125"/>
        <v>0</v>
      </c>
      <c r="BU74" s="43">
        <f t="shared" si="125"/>
        <v>0</v>
      </c>
      <c r="DB74" s="38"/>
      <c r="DC74" s="38"/>
    </row>
    <row r="75" spans="1:107" hidden="1" x14ac:dyDescent="0.25">
      <c r="A75" s="64" t="s">
        <v>110</v>
      </c>
      <c r="B75" s="7">
        <f t="shared" ref="B75:K75" si="126">B25/B36*100</f>
        <v>0.30315255966666005</v>
      </c>
      <c r="C75" s="7">
        <f t="shared" si="126"/>
        <v>0.30427041828699042</v>
      </c>
      <c r="D75" s="7">
        <f t="shared" si="126"/>
        <v>0.30258668840019554</v>
      </c>
      <c r="E75" s="7">
        <f t="shared" si="126"/>
        <v>0.30056319818717858</v>
      </c>
      <c r="F75" s="7">
        <f t="shared" si="126"/>
        <v>0.29969892857493874</v>
      </c>
      <c r="G75" s="7">
        <f t="shared" si="126"/>
        <v>0.29900920441674561</v>
      </c>
      <c r="H75" s="7">
        <f t="shared" si="126"/>
        <v>0.29405215927794659</v>
      </c>
      <c r="I75" s="7">
        <f t="shared" si="126"/>
        <v>0.29394960998530867</v>
      </c>
      <c r="J75" s="7">
        <f t="shared" si="126"/>
        <v>0.29094771602482355</v>
      </c>
      <c r="K75" s="7">
        <f t="shared" si="126"/>
        <v>0.28918984879293808</v>
      </c>
      <c r="L75" s="7">
        <f t="shared" ref="L75:AQ75" si="127">L25/L36*100</f>
        <v>0.29146605781995966</v>
      </c>
      <c r="M75" s="7">
        <f t="shared" si="127"/>
        <v>0.29051597068006413</v>
      </c>
      <c r="N75" s="7">
        <f t="shared" si="127"/>
        <v>0.2928531003423076</v>
      </c>
      <c r="O75" s="7">
        <f t="shared" si="127"/>
        <v>0.29258949967337344</v>
      </c>
      <c r="P75" s="7">
        <f t="shared" si="127"/>
        <v>0.29354465336321933</v>
      </c>
      <c r="Q75" s="7">
        <f t="shared" si="127"/>
        <v>0.26470610540668105</v>
      </c>
      <c r="R75" s="7">
        <f t="shared" si="127"/>
        <v>0.28827382994909756</v>
      </c>
      <c r="S75" s="7">
        <f t="shared" si="127"/>
        <v>0.26138957076325997</v>
      </c>
      <c r="T75" s="7">
        <f t="shared" si="127"/>
        <v>0.2785727117507063</v>
      </c>
      <c r="U75" s="7">
        <f t="shared" si="127"/>
        <v>0.27804521571551388</v>
      </c>
      <c r="V75" s="7">
        <f t="shared" si="127"/>
        <v>0.2581892417946885</v>
      </c>
      <c r="W75" s="7">
        <f t="shared" si="127"/>
        <v>0.25744907096489922</v>
      </c>
      <c r="X75" s="7">
        <f t="shared" si="127"/>
        <v>0.24102089794075041</v>
      </c>
      <c r="Y75" s="8">
        <f t="shared" si="127"/>
        <v>0.24099599321879875</v>
      </c>
      <c r="Z75" s="2">
        <f t="shared" si="127"/>
        <v>0.24060370485284732</v>
      </c>
      <c r="AA75" s="2">
        <f t="shared" si="127"/>
        <v>0.2390134618590519</v>
      </c>
      <c r="AB75" s="2">
        <f t="shared" si="127"/>
        <v>0.23850625162739697</v>
      </c>
      <c r="AC75" s="2">
        <f t="shared" si="127"/>
        <v>0.23828498041481272</v>
      </c>
      <c r="AD75" s="2">
        <f t="shared" si="127"/>
        <v>0.23843690908355894</v>
      </c>
      <c r="AE75" s="2">
        <f t="shared" si="127"/>
        <v>0.23775149300436496</v>
      </c>
      <c r="AF75" s="2">
        <f t="shared" si="127"/>
        <v>0.23816912230221968</v>
      </c>
      <c r="AG75" s="2">
        <f t="shared" si="127"/>
        <v>0.23816965936929502</v>
      </c>
      <c r="AH75" s="2">
        <f t="shared" si="127"/>
        <v>0.23918727146924851</v>
      </c>
      <c r="AI75" s="2">
        <f t="shared" si="127"/>
        <v>0.23957962518740328</v>
      </c>
      <c r="AJ75" s="2">
        <f t="shared" si="127"/>
        <v>0.23938269904679807</v>
      </c>
      <c r="AK75" s="2">
        <f t="shared" si="127"/>
        <v>0.23487822130830474</v>
      </c>
      <c r="AL75" s="2">
        <f t="shared" si="127"/>
        <v>0.22845832434177896</v>
      </c>
      <c r="AM75" s="2">
        <f t="shared" si="127"/>
        <v>0.23850625162739697</v>
      </c>
      <c r="AN75" s="2">
        <f t="shared" si="127"/>
        <v>0.2274470455893973</v>
      </c>
      <c r="AO75" s="2">
        <f t="shared" si="127"/>
        <v>0.22496826150707486</v>
      </c>
      <c r="AP75" s="2">
        <f t="shared" si="127"/>
        <v>0.22616534333771388</v>
      </c>
      <c r="AQ75" s="2">
        <f t="shared" si="127"/>
        <v>0.22516102884315561</v>
      </c>
      <c r="AR75" s="2">
        <f t="shared" ref="AR75:BU75" si="128">AR25/AR36*100</f>
        <v>0.22508807578901524</v>
      </c>
      <c r="AS75" s="2">
        <f t="shared" si="128"/>
        <v>0.21986389342623197</v>
      </c>
      <c r="AT75" s="2">
        <f t="shared" si="128"/>
        <v>0.21879854368160781</v>
      </c>
      <c r="AU75" s="2">
        <f t="shared" si="128"/>
        <v>0.21750680513414741</v>
      </c>
      <c r="AV75" s="2">
        <f t="shared" si="128"/>
        <v>0.2152586965782603</v>
      </c>
      <c r="AW75" s="2">
        <f t="shared" si="128"/>
        <v>0.21373267864856685</v>
      </c>
      <c r="AX75" s="2">
        <f t="shared" si="128"/>
        <v>0.21278210932895261</v>
      </c>
      <c r="AY75" s="2">
        <f t="shared" si="128"/>
        <v>0.21035504026764856</v>
      </c>
      <c r="AZ75" s="2">
        <f t="shared" si="128"/>
        <v>0.20978854225256438</v>
      </c>
      <c r="BA75" s="2">
        <f t="shared" si="128"/>
        <v>0.20864290259412191</v>
      </c>
      <c r="BB75" s="2">
        <f t="shared" si="128"/>
        <v>0.20818717843805365</v>
      </c>
      <c r="BC75" s="2">
        <f t="shared" si="128"/>
        <v>0.20578942464358538</v>
      </c>
      <c r="BD75" s="2">
        <f t="shared" si="128"/>
        <v>0.2068417344273058</v>
      </c>
      <c r="BE75" s="7">
        <f t="shared" si="128"/>
        <v>0.20660998850830273</v>
      </c>
      <c r="BF75" s="7">
        <f t="shared" si="128"/>
        <v>0.20655437948716199</v>
      </c>
      <c r="BG75" s="2">
        <f t="shared" si="128"/>
        <v>0.20675594265674169</v>
      </c>
      <c r="BH75" s="6">
        <f t="shared" si="128"/>
        <v>0.20587240854974626</v>
      </c>
      <c r="BI75" s="7">
        <f t="shared" si="128"/>
        <v>0.19878021707118373</v>
      </c>
      <c r="BJ75" s="2">
        <f t="shared" si="128"/>
        <v>0.20371090554905691</v>
      </c>
      <c r="BK75" s="2">
        <f t="shared" si="128"/>
        <v>0.20380600196559581</v>
      </c>
      <c r="BL75" s="2">
        <f t="shared" si="128"/>
        <v>0.19796296359286125</v>
      </c>
      <c r="BM75" s="2">
        <f t="shared" si="128"/>
        <v>0.19909978777030479</v>
      </c>
      <c r="BN75" s="2">
        <f t="shared" si="128"/>
        <v>0.1947432435964376</v>
      </c>
      <c r="BO75" s="2">
        <f t="shared" si="128"/>
        <v>0.19408599767307536</v>
      </c>
      <c r="BP75" s="2">
        <f t="shared" si="128"/>
        <v>0.19794893157088403</v>
      </c>
      <c r="BQ75" s="38">
        <f t="shared" si="128"/>
        <v>0.19327502669698732</v>
      </c>
      <c r="BR75" s="38">
        <f t="shared" si="128"/>
        <v>0.19491893980055161</v>
      </c>
      <c r="BS75" s="38">
        <f t="shared" si="128"/>
        <v>0.19501756556579752</v>
      </c>
      <c r="BT75" s="38">
        <f t="shared" si="128"/>
        <v>0.19389178409800081</v>
      </c>
      <c r="BU75" s="38">
        <f t="shared" si="128"/>
        <v>0.19252199990137059</v>
      </c>
      <c r="DB75" s="38"/>
      <c r="DC75" s="38"/>
    </row>
    <row r="76" spans="1:107" hidden="1" x14ac:dyDescent="0.25">
      <c r="A76" s="64" t="s">
        <v>106</v>
      </c>
      <c r="B76" s="7">
        <f t="shared" ref="B76:K76" si="129">B26/B36*100</f>
        <v>28.737881501375938</v>
      </c>
      <c r="C76" s="7">
        <f t="shared" si="129"/>
        <v>28.734622717363496</v>
      </c>
      <c r="D76" s="7">
        <f t="shared" si="129"/>
        <v>28.985219292075019</v>
      </c>
      <c r="E76" s="7">
        <f t="shared" si="129"/>
        <v>29.476672494351654</v>
      </c>
      <c r="F76" s="7">
        <f t="shared" si="129"/>
        <v>29.473177589813517</v>
      </c>
      <c r="G76" s="7">
        <f t="shared" si="129"/>
        <v>28.822544189957654</v>
      </c>
      <c r="H76" s="7">
        <f t="shared" si="129"/>
        <v>28.385772569609902</v>
      </c>
      <c r="I76" s="7">
        <f t="shared" si="129"/>
        <v>28.297732639278657</v>
      </c>
      <c r="J76" s="7">
        <f t="shared" si="129"/>
        <v>28.618637978285978</v>
      </c>
      <c r="K76" s="7">
        <f t="shared" si="129"/>
        <v>29.081803646133498</v>
      </c>
      <c r="L76" s="7">
        <f t="shared" ref="L76:AQ76" si="130">L26/L36*100</f>
        <v>28.619890064460328</v>
      </c>
      <c r="M76" s="7">
        <f t="shared" si="130"/>
        <v>28.541115171346863</v>
      </c>
      <c r="N76" s="7">
        <f t="shared" si="130"/>
        <v>28.887618660891039</v>
      </c>
      <c r="O76" s="7">
        <f t="shared" si="130"/>
        <v>28.836081957993599</v>
      </c>
      <c r="P76" s="7">
        <f t="shared" si="130"/>
        <v>28.87451773333602</v>
      </c>
      <c r="Q76" s="7">
        <f t="shared" si="130"/>
        <v>32.106501437956283</v>
      </c>
      <c r="R76" s="7">
        <f t="shared" si="130"/>
        <v>29.326837057207744</v>
      </c>
      <c r="S76" s="7">
        <f t="shared" si="130"/>
        <v>32.605256737051</v>
      </c>
      <c r="T76" s="7">
        <f t="shared" si="130"/>
        <v>29.993415994485222</v>
      </c>
      <c r="U76" s="7">
        <f t="shared" si="130"/>
        <v>29.90569308876006</v>
      </c>
      <c r="V76" s="7">
        <f t="shared" si="130"/>
        <v>32.576437599180977</v>
      </c>
      <c r="W76" s="7">
        <f t="shared" si="130"/>
        <v>32.484097492292378</v>
      </c>
      <c r="X76" s="7">
        <f t="shared" si="130"/>
        <v>30.825324400469363</v>
      </c>
      <c r="Y76" s="8">
        <f t="shared" si="130"/>
        <v>30.788560415762174</v>
      </c>
      <c r="Z76" s="2">
        <f t="shared" si="130"/>
        <v>30.777788388221992</v>
      </c>
      <c r="AA76" s="2">
        <f t="shared" si="130"/>
        <v>30.614386650583885</v>
      </c>
      <c r="AB76" s="2">
        <f t="shared" si="130"/>
        <v>30.520140755165365</v>
      </c>
      <c r="AC76" s="2">
        <f t="shared" si="130"/>
        <v>30.518172195325011</v>
      </c>
      <c r="AD76" s="2">
        <f t="shared" si="130"/>
        <v>30.420143642918042</v>
      </c>
      <c r="AE76" s="2">
        <f t="shared" si="130"/>
        <v>30.568085826718683</v>
      </c>
      <c r="AF76" s="2">
        <f t="shared" si="130"/>
        <v>30.673462871456351</v>
      </c>
      <c r="AG76" s="2">
        <f t="shared" si="130"/>
        <v>30.607136811070156</v>
      </c>
      <c r="AH76" s="2">
        <f t="shared" si="130"/>
        <v>30.457838848882275</v>
      </c>
      <c r="AI76" s="2">
        <f t="shared" si="130"/>
        <v>30.55213895369867</v>
      </c>
      <c r="AJ76" s="2">
        <f t="shared" si="130"/>
        <v>30.443219583103932</v>
      </c>
      <c r="AK76" s="2">
        <f t="shared" si="130"/>
        <v>29.880544872979453</v>
      </c>
      <c r="AL76" s="2">
        <f t="shared" si="130"/>
        <v>29.421750924861819</v>
      </c>
      <c r="AM76" s="2">
        <f t="shared" si="130"/>
        <v>30.520140755165365</v>
      </c>
      <c r="AN76" s="2">
        <f t="shared" si="130"/>
        <v>29.65523178935377</v>
      </c>
      <c r="AO76" s="2">
        <f t="shared" si="130"/>
        <v>29.309113544748211</v>
      </c>
      <c r="AP76" s="2">
        <f t="shared" si="130"/>
        <v>29.378691457411659</v>
      </c>
      <c r="AQ76" s="2">
        <f t="shared" si="130"/>
        <v>29.526844854495359</v>
      </c>
      <c r="AR76" s="2">
        <f t="shared" ref="AR76:BU76" si="131">AR26/AR36*100</f>
        <v>29.587883649456241</v>
      </c>
      <c r="AS76" s="2">
        <f t="shared" si="131"/>
        <v>29.271042510607394</v>
      </c>
      <c r="AT76" s="2">
        <f t="shared" si="131"/>
        <v>29.249929687621279</v>
      </c>
      <c r="AU76" s="2">
        <f t="shared" si="131"/>
        <v>29.079390231360986</v>
      </c>
      <c r="AV76" s="2">
        <f t="shared" si="131"/>
        <v>28.896144604194685</v>
      </c>
      <c r="AW76" s="2">
        <f t="shared" si="131"/>
        <v>28.74418652128422</v>
      </c>
      <c r="AX76" s="2">
        <f t="shared" si="131"/>
        <v>28.738038230791329</v>
      </c>
      <c r="AY76" s="2">
        <f t="shared" si="131"/>
        <v>28.457623646816316</v>
      </c>
      <c r="AZ76" s="2">
        <f t="shared" si="131"/>
        <v>28.444992321723252</v>
      </c>
      <c r="BA76" s="2">
        <f t="shared" si="131"/>
        <v>28.269120599642577</v>
      </c>
      <c r="BB76" s="2">
        <f t="shared" si="131"/>
        <v>28.006979076207056</v>
      </c>
      <c r="BC76" s="2">
        <f t="shared" si="131"/>
        <v>27.662722635642005</v>
      </c>
      <c r="BD76" s="2">
        <f t="shared" si="131"/>
        <v>27.766147123752798</v>
      </c>
      <c r="BE76" s="7">
        <f t="shared" si="131"/>
        <v>27.724007373828385</v>
      </c>
      <c r="BF76" s="7">
        <f t="shared" si="131"/>
        <v>27.966892479544359</v>
      </c>
      <c r="BG76" s="2">
        <f t="shared" si="131"/>
        <v>27.878126867667525</v>
      </c>
      <c r="BH76" s="6">
        <f t="shared" si="131"/>
        <v>27.849666094462428</v>
      </c>
      <c r="BI76" s="7">
        <f t="shared" si="131"/>
        <v>26.872859296549439</v>
      </c>
      <c r="BJ76" s="2">
        <f t="shared" si="131"/>
        <v>27.508271897406626</v>
      </c>
      <c r="BK76" s="2">
        <f t="shared" si="131"/>
        <v>27.45896413468444</v>
      </c>
      <c r="BL76" s="2">
        <f t="shared" si="131"/>
        <v>29.265741797805383</v>
      </c>
      <c r="BM76" s="2">
        <f t="shared" si="131"/>
        <v>29.338919795826669</v>
      </c>
      <c r="BN76" s="2">
        <f t="shared" si="131"/>
        <v>28.524037130433122</v>
      </c>
      <c r="BO76" s="2">
        <f t="shared" si="131"/>
        <v>28.451742678589259</v>
      </c>
      <c r="BP76" s="2">
        <f t="shared" si="131"/>
        <v>29.084281293458258</v>
      </c>
      <c r="BQ76" s="38">
        <f t="shared" si="131"/>
        <v>28.345847685267024</v>
      </c>
      <c r="BR76" s="38">
        <f t="shared" si="131"/>
        <v>28.489548169250114</v>
      </c>
      <c r="BS76" s="38">
        <f t="shared" si="131"/>
        <v>28.464234699959455</v>
      </c>
      <c r="BT76" s="38">
        <f t="shared" si="131"/>
        <v>28.405617301533031</v>
      </c>
      <c r="BU76" s="38">
        <f t="shared" si="131"/>
        <v>28.336165152018101</v>
      </c>
      <c r="DB76" s="38"/>
      <c r="DC76" s="38"/>
    </row>
    <row r="77" spans="1:107" hidden="1" x14ac:dyDescent="0.25">
      <c r="A77" s="70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4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13"/>
      <c r="BF77" s="13"/>
      <c r="BG77" s="3"/>
      <c r="BH77" s="12"/>
      <c r="BI77" s="13"/>
      <c r="BJ77" s="3"/>
      <c r="BK77" s="3"/>
      <c r="BL77" s="3"/>
      <c r="BM77" s="3"/>
      <c r="BN77" s="3"/>
      <c r="BO77" s="3"/>
      <c r="BP77" s="3"/>
      <c r="BQ77" s="39"/>
      <c r="BR77" s="39"/>
      <c r="BS77" s="39"/>
      <c r="BT77" s="39"/>
      <c r="BU77" s="39"/>
      <c r="DB77" s="38"/>
      <c r="DC77" s="38"/>
    </row>
    <row r="78" spans="1:107" hidden="1" x14ac:dyDescent="0.25">
      <c r="A78" s="69" t="s">
        <v>16</v>
      </c>
      <c r="B78" s="32">
        <f t="shared" ref="B78:BF78" si="132">B51+B58+B65+B70</f>
        <v>100</v>
      </c>
      <c r="C78" s="32">
        <f t="shared" si="132"/>
        <v>99.999999999999986</v>
      </c>
      <c r="D78" s="32">
        <f t="shared" si="132"/>
        <v>100</v>
      </c>
      <c r="E78" s="32">
        <f t="shared" si="132"/>
        <v>99.999999999999986</v>
      </c>
      <c r="F78" s="32">
        <f t="shared" si="132"/>
        <v>100</v>
      </c>
      <c r="G78" s="32">
        <f t="shared" si="132"/>
        <v>100</v>
      </c>
      <c r="H78" s="32">
        <f t="shared" si="132"/>
        <v>99.999999999999986</v>
      </c>
      <c r="I78" s="32">
        <f t="shared" si="132"/>
        <v>100</v>
      </c>
      <c r="J78" s="32">
        <f t="shared" si="132"/>
        <v>100</v>
      </c>
      <c r="K78" s="32">
        <f t="shared" si="132"/>
        <v>100.00000000000001</v>
      </c>
      <c r="L78" s="32">
        <f t="shared" si="132"/>
        <v>99.999999999999972</v>
      </c>
      <c r="M78" s="32">
        <f t="shared" si="132"/>
        <v>99.999999999999986</v>
      </c>
      <c r="N78" s="32" t="e">
        <f t="shared" si="132"/>
        <v>#VALUE!</v>
      </c>
      <c r="O78" s="32" t="e">
        <f t="shared" si="132"/>
        <v>#VALUE!</v>
      </c>
      <c r="P78" s="32">
        <f t="shared" si="132"/>
        <v>99.999999999999972</v>
      </c>
      <c r="Q78" s="32" t="e">
        <f t="shared" si="132"/>
        <v>#VALUE!</v>
      </c>
      <c r="R78" s="32" t="e">
        <f t="shared" si="132"/>
        <v>#VALUE!</v>
      </c>
      <c r="S78" s="32">
        <f t="shared" si="132"/>
        <v>100</v>
      </c>
      <c r="T78" s="32">
        <f t="shared" si="132"/>
        <v>99.999999999999986</v>
      </c>
      <c r="U78" s="32">
        <f t="shared" si="132"/>
        <v>100</v>
      </c>
      <c r="V78" s="32">
        <f t="shared" si="132"/>
        <v>100</v>
      </c>
      <c r="W78" s="32">
        <f t="shared" si="132"/>
        <v>99.999999999999972</v>
      </c>
      <c r="X78" s="32">
        <f t="shared" si="132"/>
        <v>100</v>
      </c>
      <c r="Y78" s="47">
        <f t="shared" si="132"/>
        <v>100.00000000000003</v>
      </c>
      <c r="Z78" s="83">
        <f t="shared" si="132"/>
        <v>100</v>
      </c>
      <c r="AA78" s="83">
        <f t="shared" si="132"/>
        <v>100</v>
      </c>
      <c r="AB78" s="83">
        <f t="shared" si="132"/>
        <v>100</v>
      </c>
      <c r="AC78" s="83">
        <f t="shared" si="132"/>
        <v>100.00000000000001</v>
      </c>
      <c r="AD78" s="83">
        <f t="shared" si="132"/>
        <v>100.00000000000003</v>
      </c>
      <c r="AE78" s="83">
        <f t="shared" si="132"/>
        <v>100</v>
      </c>
      <c r="AF78" s="83">
        <f t="shared" si="132"/>
        <v>100.00000000000001</v>
      </c>
      <c r="AG78" s="83">
        <f t="shared" si="132"/>
        <v>100.00000000000001</v>
      </c>
      <c r="AH78" s="83">
        <f t="shared" si="132"/>
        <v>100</v>
      </c>
      <c r="AI78" s="83">
        <f t="shared" si="132"/>
        <v>100</v>
      </c>
      <c r="AJ78" s="83">
        <f t="shared" si="132"/>
        <v>99.999999999999986</v>
      </c>
      <c r="AK78" s="83">
        <f t="shared" si="132"/>
        <v>100</v>
      </c>
      <c r="AL78" s="83">
        <f t="shared" si="132"/>
        <v>100.00000000000001</v>
      </c>
      <c r="AM78" s="83">
        <f t="shared" si="132"/>
        <v>100</v>
      </c>
      <c r="AN78" s="83">
        <f t="shared" si="132"/>
        <v>100</v>
      </c>
      <c r="AO78" s="83">
        <f t="shared" si="132"/>
        <v>99.999999999999986</v>
      </c>
      <c r="AP78" s="83">
        <f t="shared" si="132"/>
        <v>100</v>
      </c>
      <c r="AQ78" s="83">
        <f t="shared" si="132"/>
        <v>100.00000000000001</v>
      </c>
      <c r="AR78" s="83">
        <f t="shared" si="132"/>
        <v>100</v>
      </c>
      <c r="AS78" s="83">
        <f t="shared" si="132"/>
        <v>100</v>
      </c>
      <c r="AT78" s="83">
        <f t="shared" si="132"/>
        <v>100</v>
      </c>
      <c r="AU78" s="83">
        <f t="shared" si="132"/>
        <v>100</v>
      </c>
      <c r="AV78" s="83">
        <f t="shared" si="132"/>
        <v>100</v>
      </c>
      <c r="AW78" s="83">
        <f t="shared" si="132"/>
        <v>99.999999999999986</v>
      </c>
      <c r="AX78" s="83">
        <f t="shared" si="132"/>
        <v>99.999999999999972</v>
      </c>
      <c r="AY78" s="83">
        <f t="shared" si="132"/>
        <v>100</v>
      </c>
      <c r="AZ78" s="83">
        <f t="shared" si="132"/>
        <v>100</v>
      </c>
      <c r="BA78" s="83">
        <f t="shared" si="132"/>
        <v>100</v>
      </c>
      <c r="BB78" s="83">
        <f t="shared" si="132"/>
        <v>100.00000000000001</v>
      </c>
      <c r="BC78" s="83">
        <f t="shared" si="132"/>
        <v>100</v>
      </c>
      <c r="BD78" s="83">
        <f t="shared" si="132"/>
        <v>99.999999999999986</v>
      </c>
      <c r="BE78" s="49">
        <f t="shared" si="132"/>
        <v>99.999999999999986</v>
      </c>
      <c r="BF78" s="83">
        <f t="shared" si="132"/>
        <v>100</v>
      </c>
      <c r="BG78" s="83">
        <f t="shared" ref="BG78:BU78" si="133">BG51+BG58+BG65+BG70</f>
        <v>100</v>
      </c>
      <c r="BH78" s="88">
        <f t="shared" si="133"/>
        <v>99.999999999999986</v>
      </c>
      <c r="BI78" s="49">
        <f t="shared" si="133"/>
        <v>97.380240703848443</v>
      </c>
      <c r="BJ78" s="83">
        <f t="shared" si="133"/>
        <v>99.999999999999972</v>
      </c>
      <c r="BK78" s="83">
        <f t="shared" si="133"/>
        <v>100</v>
      </c>
      <c r="BL78" s="83">
        <f t="shared" si="133"/>
        <v>100</v>
      </c>
      <c r="BM78" s="83">
        <f t="shared" si="133"/>
        <v>100.00000000000001</v>
      </c>
      <c r="BN78" s="83">
        <f t="shared" si="133"/>
        <v>97.590149407582899</v>
      </c>
      <c r="BO78" s="83">
        <f t="shared" si="133"/>
        <v>100</v>
      </c>
      <c r="BP78" s="83">
        <f t="shared" si="133"/>
        <v>100</v>
      </c>
      <c r="BQ78" s="45">
        <f t="shared" si="133"/>
        <v>99.999999999999986</v>
      </c>
      <c r="BR78" s="45">
        <f t="shared" si="133"/>
        <v>100</v>
      </c>
      <c r="BS78" s="45">
        <f t="shared" si="133"/>
        <v>100.00000000000001</v>
      </c>
      <c r="BT78" s="45">
        <f t="shared" si="133"/>
        <v>100</v>
      </c>
      <c r="BU78" s="45">
        <f t="shared" si="133"/>
        <v>100.00000000000001</v>
      </c>
      <c r="DB78" s="38"/>
      <c r="DC78" s="38"/>
    </row>
    <row r="79" spans="1:107" hidden="1" x14ac:dyDescent="0.25">
      <c r="A79" s="7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4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13"/>
      <c r="BF79" s="3"/>
      <c r="BG79" s="3"/>
      <c r="BH79" s="12"/>
      <c r="BI79" s="13"/>
      <c r="BJ79" s="3"/>
      <c r="BK79" s="3"/>
      <c r="BL79" s="3"/>
      <c r="BM79" s="3"/>
      <c r="BN79" s="3"/>
      <c r="BO79" s="3"/>
      <c r="BP79" s="3"/>
      <c r="BQ79" s="39"/>
      <c r="BR79" s="39"/>
      <c r="BS79" s="39"/>
      <c r="BT79" s="39"/>
      <c r="BU79" s="39"/>
      <c r="DB79" s="38"/>
      <c r="DC79" s="38"/>
    </row>
    <row r="80" spans="1:107" hidden="1" x14ac:dyDescent="0.25">
      <c r="A80" s="72" t="s">
        <v>111</v>
      </c>
      <c r="B80" s="4"/>
      <c r="C80" s="4"/>
      <c r="D80" s="5"/>
      <c r="E80" s="5"/>
      <c r="F80" s="4"/>
      <c r="G80" s="5"/>
      <c r="H80" s="4"/>
      <c r="I80" s="4"/>
      <c r="J80" s="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4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38"/>
      <c r="BR80" s="38"/>
      <c r="BS80" s="38"/>
      <c r="BT80" s="38"/>
      <c r="BU80" s="38"/>
      <c r="DB80" s="38"/>
      <c r="DC80" s="38"/>
    </row>
    <row r="81" spans="1:146" ht="16.5" hidden="1" thickBot="1" x14ac:dyDescent="0.3">
      <c r="A81" s="73"/>
      <c r="B81" s="57"/>
      <c r="C81" s="57"/>
      <c r="D81" s="66"/>
      <c r="E81" s="66"/>
      <c r="F81" s="57"/>
      <c r="G81" s="57"/>
      <c r="H81" s="57"/>
      <c r="I81" s="57"/>
      <c r="J81" s="57"/>
      <c r="K81" s="66"/>
      <c r="L81" s="66"/>
      <c r="M81" s="57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8"/>
      <c r="BR81" s="58"/>
      <c r="BS81" s="58"/>
      <c r="BT81" s="58"/>
      <c r="BU81" s="58"/>
      <c r="DB81" s="38"/>
      <c r="DC81" s="38"/>
    </row>
    <row r="82" spans="1:146" hidden="1" x14ac:dyDescent="0.25">
      <c r="A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M82" s="2"/>
      <c r="AN82" s="2"/>
      <c r="BB82" s="2"/>
      <c r="BN82" s="2"/>
      <c r="BO82" s="2"/>
      <c r="BP82" s="2"/>
    </row>
    <row r="83" spans="1:146" x14ac:dyDescent="0.25"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M83" s="2"/>
    </row>
    <row r="84" spans="1:146" x14ac:dyDescent="0.25"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M84" s="2"/>
      <c r="EP84" s="206"/>
    </row>
    <row r="85" spans="1:146" x14ac:dyDescent="0.25"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</row>
    <row r="86" spans="1:146" x14ac:dyDescent="0.25"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146" x14ac:dyDescent="0.25"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M87" s="2"/>
    </row>
    <row r="88" spans="1:146" x14ac:dyDescent="0.25"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M88" s="2"/>
    </row>
    <row r="89" spans="1:146" x14ac:dyDescent="0.25"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M89" s="2"/>
      <c r="EN89" s="1">
        <v>1027.88214285714</v>
      </c>
    </row>
    <row r="90" spans="1:146" x14ac:dyDescent="0.25"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M90" s="2"/>
      <c r="CW90" s="2"/>
      <c r="EN90" s="1">
        <f>EN36+EN89</f>
        <v>1315495.6984109706</v>
      </c>
    </row>
    <row r="91" spans="1:146" x14ac:dyDescent="0.25"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M91" s="2"/>
      <c r="EN91" s="1" t="b">
        <f>EN90=EN40</f>
        <v>0</v>
      </c>
    </row>
    <row r="92" spans="1:146" x14ac:dyDescent="0.25"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M92" s="2"/>
    </row>
    <row r="93" spans="1:146" x14ac:dyDescent="0.25"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M93" s="2"/>
    </row>
    <row r="94" spans="1:146" x14ac:dyDescent="0.25"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M94" s="2"/>
    </row>
    <row r="95" spans="1:146" x14ac:dyDescent="0.25"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M95" s="2"/>
    </row>
    <row r="96" spans="1:146" x14ac:dyDescent="0.25"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M96" s="2"/>
    </row>
    <row r="97" spans="11:39" x14ac:dyDescent="0.25"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M97" s="2"/>
    </row>
    <row r="98" spans="11:39" x14ac:dyDescent="0.25"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M98" s="2"/>
    </row>
    <row r="99" spans="11:39" x14ac:dyDescent="0.25"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M99" s="2"/>
    </row>
    <row r="100" spans="11:39" x14ac:dyDescent="0.25"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M100" s="2"/>
    </row>
    <row r="101" spans="11:39" x14ac:dyDescent="0.25"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M101" s="2"/>
    </row>
    <row r="102" spans="11:39" x14ac:dyDescent="0.25"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M102" s="2"/>
    </row>
    <row r="103" spans="11:39" x14ac:dyDescent="0.25"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M103" s="2"/>
    </row>
    <row r="104" spans="11:39" x14ac:dyDescent="0.25"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M104" s="2"/>
    </row>
    <row r="105" spans="11:39" x14ac:dyDescent="0.25"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M105" s="2"/>
    </row>
    <row r="106" spans="11:39" x14ac:dyDescent="0.25"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M106" s="2"/>
    </row>
    <row r="107" spans="11:39" x14ac:dyDescent="0.25"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M107" s="2"/>
    </row>
    <row r="108" spans="11:39" x14ac:dyDescent="0.25"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M108" s="2"/>
    </row>
    <row r="109" spans="11:39" x14ac:dyDescent="0.25"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M109" s="2"/>
    </row>
    <row r="110" spans="11:39" x14ac:dyDescent="0.25"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M110" s="2"/>
    </row>
    <row r="111" spans="11:39" x14ac:dyDescent="0.25"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M111" s="2"/>
    </row>
    <row r="112" spans="11:39" x14ac:dyDescent="0.25"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M112" s="2"/>
    </row>
    <row r="113" spans="11:39" x14ac:dyDescent="0.25"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M113" s="2"/>
    </row>
    <row r="114" spans="11:39" x14ac:dyDescent="0.25"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M114" s="2"/>
    </row>
    <row r="115" spans="11:39" x14ac:dyDescent="0.25"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M115" s="2"/>
    </row>
    <row r="116" spans="11:39" x14ac:dyDescent="0.25"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M116" s="2"/>
    </row>
    <row r="117" spans="11:39" x14ac:dyDescent="0.25"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M117" s="2"/>
    </row>
    <row r="118" spans="11:39" x14ac:dyDescent="0.25"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M118" s="2"/>
    </row>
    <row r="119" spans="11:39" x14ac:dyDescent="0.25"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M119" s="2"/>
    </row>
    <row r="120" spans="11:39" x14ac:dyDescent="0.25"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M120" s="2"/>
    </row>
    <row r="121" spans="11:39" x14ac:dyDescent="0.25"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M121" s="2"/>
    </row>
    <row r="122" spans="11:39" x14ac:dyDescent="0.25"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M122" s="2"/>
    </row>
    <row r="123" spans="11:39" x14ac:dyDescent="0.25"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M123" s="2"/>
    </row>
    <row r="124" spans="11:39" x14ac:dyDescent="0.25"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M124" s="2"/>
    </row>
    <row r="125" spans="11:39" x14ac:dyDescent="0.25"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M125" s="2"/>
    </row>
    <row r="126" spans="11:39" x14ac:dyDescent="0.25"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M126" s="2"/>
    </row>
    <row r="127" spans="11:39" x14ac:dyDescent="0.25"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M127" s="2"/>
    </row>
    <row r="128" spans="11:39" x14ac:dyDescent="0.25"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M128" s="2"/>
    </row>
    <row r="129" spans="11:39" x14ac:dyDescent="0.25"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M129" s="2"/>
    </row>
    <row r="130" spans="11:39" x14ac:dyDescent="0.25"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M130" s="2"/>
    </row>
    <row r="131" spans="11:39" x14ac:dyDescent="0.25"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M131" s="2"/>
    </row>
    <row r="132" spans="11:39" x14ac:dyDescent="0.25"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M132" s="2"/>
    </row>
    <row r="133" spans="11:39" x14ac:dyDescent="0.25"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M133" s="2"/>
    </row>
    <row r="134" spans="11:39" x14ac:dyDescent="0.25"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M134" s="2"/>
    </row>
    <row r="135" spans="11:39" x14ac:dyDescent="0.25"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M135" s="2"/>
    </row>
    <row r="136" spans="11:39" x14ac:dyDescent="0.25"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M136" s="2"/>
    </row>
    <row r="137" spans="11:39" x14ac:dyDescent="0.25"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M137" s="2"/>
    </row>
    <row r="138" spans="11:39" x14ac:dyDescent="0.25"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M138" s="2"/>
    </row>
    <row r="139" spans="11:39" x14ac:dyDescent="0.25"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M139" s="2"/>
    </row>
    <row r="140" spans="11:39" x14ac:dyDescent="0.25"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M140" s="2"/>
    </row>
    <row r="141" spans="11:39" x14ac:dyDescent="0.25"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M141" s="2"/>
    </row>
    <row r="142" spans="11:39" x14ac:dyDescent="0.25"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M142" s="2"/>
    </row>
    <row r="143" spans="11:39" x14ac:dyDescent="0.25"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M143" s="2"/>
    </row>
    <row r="144" spans="11:39" x14ac:dyDescent="0.25"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M144" s="2"/>
    </row>
    <row r="145" spans="11:39" x14ac:dyDescent="0.25"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M145" s="2"/>
    </row>
    <row r="146" spans="11:39" x14ac:dyDescent="0.25"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M146" s="2"/>
    </row>
    <row r="147" spans="11:39" x14ac:dyDescent="0.25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M147" s="2"/>
    </row>
    <row r="148" spans="11:39" x14ac:dyDescent="0.25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M148" s="2"/>
    </row>
    <row r="149" spans="11:39" x14ac:dyDescent="0.25"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M149" s="2"/>
    </row>
    <row r="150" spans="11:39" x14ac:dyDescent="0.25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M150" s="2"/>
    </row>
    <row r="151" spans="11:39" x14ac:dyDescent="0.25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M151" s="2"/>
    </row>
    <row r="152" spans="11:39" x14ac:dyDescent="0.25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M152" s="2"/>
    </row>
    <row r="153" spans="11:39" x14ac:dyDescent="0.25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M153" s="2"/>
    </row>
    <row r="154" spans="11:39" x14ac:dyDescent="0.25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M154" s="2"/>
    </row>
    <row r="155" spans="11:39" x14ac:dyDescent="0.25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M155" s="2"/>
    </row>
    <row r="156" spans="11:39" x14ac:dyDescent="0.25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M156" s="2"/>
    </row>
    <row r="157" spans="11:39" x14ac:dyDescent="0.25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M157" s="2"/>
    </row>
    <row r="158" spans="11:39" x14ac:dyDescent="0.25"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M158" s="2"/>
    </row>
    <row r="159" spans="11:39" x14ac:dyDescent="0.25"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M159" s="2"/>
    </row>
    <row r="160" spans="11:39" x14ac:dyDescent="0.25"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M160" s="2"/>
    </row>
    <row r="161" spans="11:39" x14ac:dyDescent="0.25"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M161" s="2"/>
    </row>
    <row r="162" spans="11:39" x14ac:dyDescent="0.25"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M162" s="2"/>
    </row>
    <row r="163" spans="11:39" x14ac:dyDescent="0.25"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M163" s="2"/>
    </row>
    <row r="164" spans="11:39" x14ac:dyDescent="0.25"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M164" s="2"/>
    </row>
    <row r="165" spans="11:39" x14ac:dyDescent="0.25"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M165" s="2"/>
    </row>
    <row r="166" spans="11:39" x14ac:dyDescent="0.25"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M166" s="2"/>
    </row>
    <row r="167" spans="11:39" x14ac:dyDescent="0.25"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M167" s="2"/>
    </row>
    <row r="168" spans="11:39" x14ac:dyDescent="0.25"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M168" s="2"/>
    </row>
    <row r="169" spans="11:39" x14ac:dyDescent="0.25"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M169" s="2"/>
    </row>
    <row r="170" spans="11:39" x14ac:dyDescent="0.25"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M170" s="2"/>
    </row>
    <row r="171" spans="11:39" x14ac:dyDescent="0.25"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M171" s="2"/>
    </row>
    <row r="172" spans="11:39" x14ac:dyDescent="0.25"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M172" s="2"/>
    </row>
    <row r="173" spans="11:39" x14ac:dyDescent="0.25"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M173" s="2"/>
    </row>
    <row r="174" spans="11:39" x14ac:dyDescent="0.25"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M174" s="2"/>
    </row>
    <row r="175" spans="11:39" x14ac:dyDescent="0.25"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M175" s="2"/>
    </row>
    <row r="176" spans="11:39" x14ac:dyDescent="0.25"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M176" s="2"/>
    </row>
    <row r="177" spans="11:39" x14ac:dyDescent="0.25"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M177" s="2"/>
    </row>
    <row r="178" spans="11:39" x14ac:dyDescent="0.25"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M178" s="2"/>
    </row>
    <row r="179" spans="11:39" x14ac:dyDescent="0.25"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M179" s="2"/>
    </row>
    <row r="180" spans="11:39" x14ac:dyDescent="0.25"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M180" s="2"/>
    </row>
    <row r="181" spans="11:39" x14ac:dyDescent="0.25"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M181" s="2"/>
    </row>
    <row r="182" spans="11:39" x14ac:dyDescent="0.25"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M182" s="2"/>
    </row>
    <row r="183" spans="11:39" x14ac:dyDescent="0.25"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M183" s="2"/>
    </row>
    <row r="184" spans="11:39" x14ac:dyDescent="0.25"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M184" s="2"/>
    </row>
    <row r="185" spans="11:39" x14ac:dyDescent="0.25"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M185" s="2"/>
    </row>
    <row r="186" spans="11:39" x14ac:dyDescent="0.25"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M186" s="2"/>
    </row>
    <row r="187" spans="11:39" x14ac:dyDescent="0.25"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M187" s="2"/>
    </row>
    <row r="188" spans="11:39" x14ac:dyDescent="0.25"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M188" s="2"/>
    </row>
    <row r="189" spans="11:39" x14ac:dyDescent="0.25"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M189" s="2"/>
    </row>
    <row r="190" spans="11:39" x14ac:dyDescent="0.25"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M190" s="2"/>
    </row>
    <row r="191" spans="11:39" x14ac:dyDescent="0.25"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M191" s="2"/>
    </row>
    <row r="192" spans="11:39" x14ac:dyDescent="0.25"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M192" s="2"/>
    </row>
    <row r="193" spans="11:39" x14ac:dyDescent="0.25"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M193" s="2"/>
    </row>
  </sheetData>
  <mergeCells count="1">
    <mergeCell ref="A44:V4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B193"/>
  <sheetViews>
    <sheetView tabSelected="1" workbookViewId="0">
      <pane xSplit="1" ySplit="5" topLeftCell="AW27" activePane="bottomRight" state="frozen"/>
      <selection pane="topRight" activeCell="B1" sqref="B1"/>
      <selection pane="bottomLeft" activeCell="A6" sqref="A6"/>
      <selection pane="bottomRight" activeCell="AY83" sqref="AY83"/>
    </sheetView>
  </sheetViews>
  <sheetFormatPr baseColWidth="10" defaultColWidth="14.88671875" defaultRowHeight="15.75" x14ac:dyDescent="0.25"/>
  <cols>
    <col min="1" max="1" width="33.33203125" style="1" customWidth="1"/>
    <col min="2" max="2" width="17.77734375" style="1" bestFit="1" customWidth="1"/>
    <col min="3" max="3" width="18.33203125" style="1" bestFit="1" customWidth="1"/>
    <col min="4" max="5" width="18" style="1" bestFit="1" customWidth="1"/>
    <col min="6" max="6" width="17.77734375" style="1" bestFit="1" customWidth="1"/>
    <col min="7" max="7" width="18.33203125" style="1" bestFit="1" customWidth="1"/>
    <col min="8" max="9" width="18" style="1" bestFit="1" customWidth="1"/>
    <col min="10" max="10" width="17.77734375" style="1" bestFit="1" customWidth="1"/>
    <col min="11" max="11" width="18.33203125" style="1" bestFit="1" customWidth="1"/>
    <col min="12" max="13" width="18" style="1" bestFit="1" customWidth="1"/>
    <col min="14" max="14" width="17.77734375" style="1" bestFit="1" customWidth="1"/>
    <col min="15" max="15" width="18.33203125" style="1" bestFit="1" customWidth="1"/>
    <col min="16" max="17" width="18" style="1" bestFit="1" customWidth="1"/>
    <col min="18" max="18" width="17.77734375" style="1" bestFit="1" customWidth="1"/>
    <col min="19" max="19" width="18.33203125" style="1" bestFit="1" customWidth="1"/>
    <col min="20" max="21" width="18" style="1" bestFit="1" customWidth="1"/>
    <col min="22" max="22" width="17.77734375" style="1" bestFit="1" customWidth="1"/>
    <col min="23" max="23" width="18.33203125" style="1" bestFit="1" customWidth="1"/>
    <col min="24" max="25" width="18" style="1" bestFit="1" customWidth="1"/>
    <col min="26" max="26" width="17.77734375" style="1" bestFit="1" customWidth="1"/>
    <col min="27" max="27" width="18.33203125" style="1" bestFit="1" customWidth="1"/>
    <col min="28" max="29" width="18" style="1" bestFit="1" customWidth="1"/>
    <col min="30" max="30" width="17.77734375" style="1" bestFit="1" customWidth="1"/>
    <col min="31" max="31" width="18.33203125" style="1" bestFit="1" customWidth="1"/>
    <col min="32" max="33" width="18" style="1" bestFit="1" customWidth="1"/>
    <col min="34" max="34" width="17.77734375" style="1" bestFit="1" customWidth="1"/>
    <col min="35" max="35" width="18.33203125" style="1" bestFit="1" customWidth="1"/>
    <col min="36" max="54" width="18" style="1" bestFit="1" customWidth="1"/>
    <col min="55" max="16384" width="14.88671875" style="1"/>
  </cols>
  <sheetData>
    <row r="1" spans="1:54" ht="16.5" thickBot="1" x14ac:dyDescent="0.3">
      <c r="A1" s="140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57"/>
      <c r="AF1" s="57"/>
      <c r="AG1" s="57"/>
      <c r="AH1" s="57"/>
      <c r="AI1" s="57"/>
      <c r="AJ1" s="57"/>
    </row>
    <row r="2" spans="1:54" x14ac:dyDescent="0.25">
      <c r="A2" s="5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 t="s">
        <v>53</v>
      </c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2"/>
      <c r="AF2" s="2"/>
      <c r="AG2" s="2"/>
      <c r="AH2" s="2"/>
      <c r="AI2" s="2"/>
      <c r="AJ2" s="2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</row>
    <row r="3" spans="1:54" s="154" customFormat="1" ht="19.5" thickBot="1" x14ac:dyDescent="0.35">
      <c r="A3" s="158" t="s">
        <v>126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57"/>
      <c r="AJ3" s="57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</row>
    <row r="4" spans="1:54" s="154" customFormat="1" ht="18.75" x14ac:dyDescent="0.3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93"/>
      <c r="AJ4" s="199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</row>
    <row r="5" spans="1:54" s="157" customFormat="1" ht="21" x14ac:dyDescent="0.3">
      <c r="A5" s="179" t="s">
        <v>127</v>
      </c>
      <c r="B5" s="180" t="s">
        <v>177</v>
      </c>
      <c r="C5" s="180" t="s">
        <v>178</v>
      </c>
      <c r="D5" s="180" t="s">
        <v>179</v>
      </c>
      <c r="E5" s="180" t="s">
        <v>180</v>
      </c>
      <c r="F5" s="180" t="s">
        <v>181</v>
      </c>
      <c r="G5" s="180" t="s">
        <v>182</v>
      </c>
      <c r="H5" s="180" t="s">
        <v>183</v>
      </c>
      <c r="I5" s="180" t="s">
        <v>184</v>
      </c>
      <c r="J5" s="180" t="s">
        <v>185</v>
      </c>
      <c r="K5" s="180" t="s">
        <v>186</v>
      </c>
      <c r="L5" s="180" t="s">
        <v>187</v>
      </c>
      <c r="M5" s="180" t="s">
        <v>188</v>
      </c>
      <c r="N5" s="180" t="s">
        <v>189</v>
      </c>
      <c r="O5" s="180" t="s">
        <v>190</v>
      </c>
      <c r="P5" s="180" t="s">
        <v>191</v>
      </c>
      <c r="Q5" s="180" t="s">
        <v>192</v>
      </c>
      <c r="R5" s="180" t="s">
        <v>193</v>
      </c>
      <c r="S5" s="180" t="s">
        <v>194</v>
      </c>
      <c r="T5" s="180" t="s">
        <v>195</v>
      </c>
      <c r="U5" s="180" t="s">
        <v>196</v>
      </c>
      <c r="V5" s="180" t="s">
        <v>197</v>
      </c>
      <c r="W5" s="180" t="s">
        <v>198</v>
      </c>
      <c r="X5" s="180" t="s">
        <v>199</v>
      </c>
      <c r="Y5" s="180" t="s">
        <v>200</v>
      </c>
      <c r="Z5" s="180" t="s">
        <v>201</v>
      </c>
      <c r="AA5" s="180" t="s">
        <v>202</v>
      </c>
      <c r="AB5" s="180" t="s">
        <v>203</v>
      </c>
      <c r="AC5" s="180" t="s">
        <v>204</v>
      </c>
      <c r="AD5" s="180" t="s">
        <v>205</v>
      </c>
      <c r="AE5" s="180" t="s">
        <v>206</v>
      </c>
      <c r="AF5" s="180" t="s">
        <v>207</v>
      </c>
      <c r="AG5" s="180" t="s">
        <v>208</v>
      </c>
      <c r="AH5" s="184" t="s">
        <v>209</v>
      </c>
      <c r="AI5" s="180" t="s">
        <v>210</v>
      </c>
      <c r="AJ5" s="180" t="s">
        <v>211</v>
      </c>
      <c r="AK5" s="188" t="s">
        <v>212</v>
      </c>
      <c r="AL5" s="188" t="s">
        <v>213</v>
      </c>
      <c r="AM5" s="180" t="s">
        <v>214</v>
      </c>
      <c r="AN5" s="180" t="s">
        <v>215</v>
      </c>
      <c r="AO5" s="180" t="s">
        <v>216</v>
      </c>
      <c r="AP5" s="188" t="s">
        <v>218</v>
      </c>
      <c r="AQ5" s="180" t="s">
        <v>217</v>
      </c>
      <c r="AR5" s="180" t="s">
        <v>219</v>
      </c>
      <c r="AS5" s="180" t="s">
        <v>220</v>
      </c>
      <c r="AT5" s="188" t="s">
        <v>221</v>
      </c>
      <c r="AU5" s="180" t="s">
        <v>222</v>
      </c>
      <c r="AV5" s="180" t="s">
        <v>228</v>
      </c>
      <c r="AW5" s="180" t="s">
        <v>223</v>
      </c>
      <c r="AX5" s="188" t="s">
        <v>224</v>
      </c>
      <c r="AY5" s="180" t="s">
        <v>225</v>
      </c>
      <c r="AZ5" s="180" t="s">
        <v>227</v>
      </c>
      <c r="BA5" s="180" t="s">
        <v>230</v>
      </c>
      <c r="BB5" s="188" t="s">
        <v>231</v>
      </c>
    </row>
    <row r="6" spans="1:54" x14ac:dyDescent="0.25">
      <c r="A6" s="90" t="s">
        <v>128</v>
      </c>
      <c r="B6" s="163">
        <f t="shared" ref="B6" si="0">SUM(B7,B13,B18,B21)</f>
        <v>409936.2458439396</v>
      </c>
      <c r="C6" s="163">
        <f t="shared" ref="C6" si="1">SUM(C7,C13,C18,C21)</f>
        <v>422353.02960099472</v>
      </c>
      <c r="D6" s="163">
        <f t="shared" ref="D6" si="2">SUM(D7,D13,D18,D21)</f>
        <v>428509.90000932041</v>
      </c>
      <c r="E6" s="163">
        <f t="shared" ref="E6" si="3">SUM(E7,E13,E18,E21)</f>
        <v>457479.45777255064</v>
      </c>
      <c r="F6" s="163">
        <f t="shared" ref="F6" si="4">SUM(F7,F13,F18,F21)</f>
        <v>472580.75395197934</v>
      </c>
      <c r="G6" s="163">
        <f t="shared" ref="G6" si="5">SUM(G7,G13,G18,G21)</f>
        <v>508126.19150093466</v>
      </c>
      <c r="H6" s="163">
        <f t="shared" ref="H6" si="6">SUM(H7,H13,H18,H21)</f>
        <v>542514.07746449835</v>
      </c>
      <c r="I6" s="163">
        <f t="shared" ref="I6" si="7">SUM(I7,I13,I18,I21)</f>
        <v>604997.52050316823</v>
      </c>
      <c r="J6" s="163">
        <f t="shared" ref="J6" si="8">SUM(J7,J13,J18,J21)</f>
        <v>615529.37742077687</v>
      </c>
      <c r="K6" s="163">
        <f t="shared" ref="K6" si="9">SUM(K7,K13,K18,K21)</f>
        <v>605030.90401701292</v>
      </c>
      <c r="L6" s="163">
        <f t="shared" ref="L6" si="10">SUM(L7,L13,L18,L21)</f>
        <v>608853.27465452254</v>
      </c>
      <c r="M6" s="163">
        <f t="shared" ref="M6" si="11">SUM(M7,M13,M18,M21)</f>
        <v>613116.27821434755</v>
      </c>
      <c r="N6" s="163">
        <f t="shared" ref="N6" si="12">SUM(N7,N13,N18,N21)</f>
        <v>650431.41273063875</v>
      </c>
      <c r="O6" s="163">
        <f t="shared" ref="O6" si="13">SUM(O7,O13,O18,O21)</f>
        <v>656454.25949969934</v>
      </c>
      <c r="P6" s="163">
        <f t="shared" ref="P6" si="14">SUM(P7,P13,P18,P21)</f>
        <v>658550.81747947377</v>
      </c>
      <c r="Q6" s="163">
        <f t="shared" ref="Q6" si="15">SUM(Q7,Q13,Q18,Q21)</f>
        <v>654153.59409198794</v>
      </c>
      <c r="R6" s="163">
        <f t="shared" ref="R6" si="16">SUM(R7,R13,R18,R21)</f>
        <v>635730.38237350457</v>
      </c>
      <c r="S6" s="163">
        <f t="shared" ref="S6" si="17">SUM(S7,S13,S18,S21)</f>
        <v>659639.79038244393</v>
      </c>
      <c r="T6" s="163">
        <f t="shared" ref="T6" si="18">SUM(T7,T13,T18,T21)</f>
        <v>658334.67760241905</v>
      </c>
      <c r="U6" s="163">
        <f t="shared" ref="U6" si="19">SUM(U7,U13,U18,U21)</f>
        <v>688985.05802739237</v>
      </c>
      <c r="V6" s="163">
        <f t="shared" ref="V6" si="20">SUM(V7,V13,V18,V21)</f>
        <v>718382.33022681542</v>
      </c>
      <c r="W6" s="163">
        <f t="shared" ref="W6" si="21">SUM(W7,W13,W18,W21)</f>
        <v>728637.75111936766</v>
      </c>
      <c r="X6" s="163">
        <f t="shared" ref="X6" si="22">SUM(X7,X13,X18,X21)</f>
        <v>734377.74994507723</v>
      </c>
      <c r="Y6" s="163">
        <f t="shared" ref="Y6" si="23">SUM(Y7,Y13,Y18,Y21)</f>
        <v>722482.65790354484</v>
      </c>
      <c r="Z6" s="163">
        <f t="shared" ref="Z6:AC6" si="24">SUM(Z7,Z13,Z18,Z21)</f>
        <v>727084.99794244976</v>
      </c>
      <c r="AA6" s="163">
        <f t="shared" si="24"/>
        <v>752262.59007828962</v>
      </c>
      <c r="AB6" s="163">
        <f t="shared" si="24"/>
        <v>772789.50420167844</v>
      </c>
      <c r="AC6" s="163">
        <f t="shared" si="24"/>
        <v>776284.47643297736</v>
      </c>
      <c r="AD6" s="33">
        <v>793066.93058484828</v>
      </c>
      <c r="AE6" s="33">
        <v>799856.44011730351</v>
      </c>
      <c r="AF6" s="33">
        <v>802298.82728609501</v>
      </c>
      <c r="AG6" s="33">
        <v>813791.5122919014</v>
      </c>
      <c r="AH6" s="33">
        <v>840730.80173515156</v>
      </c>
      <c r="AI6" s="33">
        <v>914245.69564250088</v>
      </c>
      <c r="AJ6" s="200">
        <v>925941.49315570085</v>
      </c>
      <c r="AK6" s="194">
        <v>946831.8396821178</v>
      </c>
      <c r="AL6" s="194">
        <v>963462.61962521088</v>
      </c>
      <c r="AM6" s="194">
        <v>977682.75593176286</v>
      </c>
      <c r="AN6" s="194">
        <v>1007398.966754872</v>
      </c>
      <c r="AO6" s="194">
        <v>1045131.6238564268</v>
      </c>
      <c r="AP6" s="194">
        <v>1055869.9611235154</v>
      </c>
      <c r="AQ6" s="194">
        <v>1078279.6027222781</v>
      </c>
      <c r="AR6" s="194">
        <v>1117343.8521147638</v>
      </c>
      <c r="AS6" s="194">
        <v>1288596.4810805165</v>
      </c>
      <c r="AT6" s="194">
        <v>1322737.1083025425</v>
      </c>
      <c r="AU6" s="194">
        <v>1316301.6675308368</v>
      </c>
      <c r="AV6" s="194">
        <v>1303666.020025145</v>
      </c>
      <c r="AW6" s="194">
        <f>Monthly!EO6</f>
        <v>1333875.2763834479</v>
      </c>
      <c r="AX6" s="194">
        <v>1330025.4887800233</v>
      </c>
      <c r="AY6" s="194">
        <v>1811612.0730339279</v>
      </c>
      <c r="AZ6" s="194">
        <v>1805370.2753094479</v>
      </c>
      <c r="BA6" s="194">
        <v>1832808.0760100726</v>
      </c>
      <c r="BB6" s="194">
        <v>1844848.6315721816</v>
      </c>
    </row>
    <row r="7" spans="1:54" x14ac:dyDescent="0.25">
      <c r="A7" s="42" t="s">
        <v>149</v>
      </c>
      <c r="B7" s="92">
        <f t="shared" ref="B7" si="25">SUM(B8,B11,B12)</f>
        <v>179587.98526530311</v>
      </c>
      <c r="C7" s="92">
        <f t="shared" ref="C7" si="26">SUM(C8,C11,C12)</f>
        <v>187395.02508136808</v>
      </c>
      <c r="D7" s="92">
        <f t="shared" ref="D7" si="27">SUM(D8,D11,D12)</f>
        <v>194215.43165845756</v>
      </c>
      <c r="E7" s="92">
        <f t="shared" ref="E7" si="28">SUM(E8,E11,E12)</f>
        <v>208353.72016605089</v>
      </c>
      <c r="F7" s="92">
        <f t="shared" ref="F7" si="29">SUM(F8,F11,F12)</f>
        <v>213801.5185421888</v>
      </c>
      <c r="G7" s="92">
        <f t="shared" ref="G7" si="30">SUM(G8,G11,G12)</f>
        <v>221169.45868416069</v>
      </c>
      <c r="H7" s="92">
        <f t="shared" ref="H7" si="31">SUM(H8,H11,H12)</f>
        <v>238446.57283923819</v>
      </c>
      <c r="I7" s="92">
        <f t="shared" ref="I7" si="32">SUM(I8,I11,I12)</f>
        <v>250764.09576753748</v>
      </c>
      <c r="J7" s="92">
        <f t="shared" ref="J7" si="33">SUM(J8,J11,J12)</f>
        <v>256331.00394754618</v>
      </c>
      <c r="K7" s="92">
        <f t="shared" ref="K7" si="34">SUM(K8,K11,K12)</f>
        <v>253812.19790965237</v>
      </c>
      <c r="L7" s="92">
        <f t="shared" ref="L7" si="35">SUM(L8,L11,L12)</f>
        <v>254225.27107797511</v>
      </c>
      <c r="M7" s="92">
        <f t="shared" ref="M7" si="36">SUM(M8,M11,M12)</f>
        <v>255427.28725159744</v>
      </c>
      <c r="N7" s="92">
        <f t="shared" ref="N7" si="37">SUM(N8,N11,N12)</f>
        <v>283819.31141090801</v>
      </c>
      <c r="O7" s="92">
        <f t="shared" ref="O7" si="38">SUM(O8,O11,O12)</f>
        <v>289045.24175156828</v>
      </c>
      <c r="P7" s="92">
        <f t="shared" ref="P7" si="39">SUM(P8,P11,P12)</f>
        <v>294164.27811779774</v>
      </c>
      <c r="Q7" s="92">
        <f t="shared" ref="Q7" si="40">SUM(Q8,Q11,Q12)</f>
        <v>295739.48431635107</v>
      </c>
      <c r="R7" s="92">
        <f t="shared" ref="R7" si="41">SUM(R8,R11,R12)</f>
        <v>286758.44732513343</v>
      </c>
      <c r="S7" s="92">
        <f t="shared" ref="S7" si="42">SUM(S8,S11,S12)</f>
        <v>306092.84805258719</v>
      </c>
      <c r="T7" s="92">
        <f t="shared" ref="T7" si="43">SUM(T8,T11,T12)</f>
        <v>300793.54195125523</v>
      </c>
      <c r="U7" s="92">
        <f t="shared" ref="U7" si="44">SUM(U8,U11,U12)</f>
        <v>326194.67840420263</v>
      </c>
      <c r="V7" s="92">
        <f t="shared" ref="V7" si="45">SUM(V8,V11,V12)</f>
        <v>329439.57340092905</v>
      </c>
      <c r="W7" s="92">
        <f t="shared" ref="W7" si="46">SUM(W8,W11,W12)</f>
        <v>333550.28715950419</v>
      </c>
      <c r="X7" s="92">
        <f t="shared" ref="X7" si="47">SUM(X8,X11,X12)</f>
        <v>336900.41455561703</v>
      </c>
      <c r="Y7" s="92">
        <f t="shared" ref="Y7" si="48">SUM(Y8,Y11,Y12)</f>
        <v>333008.30511256278</v>
      </c>
      <c r="Z7" s="92">
        <f t="shared" ref="Z7:AC7" si="49">SUM(Z8,Z11,Z12)</f>
        <v>330436.06281382468</v>
      </c>
      <c r="AA7" s="92">
        <f t="shared" si="49"/>
        <v>344761.45214832475</v>
      </c>
      <c r="AB7" s="92">
        <f t="shared" si="49"/>
        <v>354012.44178707944</v>
      </c>
      <c r="AC7" s="92">
        <f t="shared" si="49"/>
        <v>360080.49220826116</v>
      </c>
      <c r="AD7" s="92">
        <v>367580.73385389458</v>
      </c>
      <c r="AE7" s="92">
        <v>380633.24374052911</v>
      </c>
      <c r="AF7" s="92">
        <v>384279.42579146638</v>
      </c>
      <c r="AG7" s="92">
        <v>390319.69305136736</v>
      </c>
      <c r="AH7" s="33">
        <v>413359.49971846817</v>
      </c>
      <c r="AI7" s="33">
        <v>439214.03652261983</v>
      </c>
      <c r="AJ7" s="200">
        <v>448802.84920641797</v>
      </c>
      <c r="AK7" s="195">
        <v>456996.32614781626</v>
      </c>
      <c r="AL7" s="195">
        <v>464755.74153775163</v>
      </c>
      <c r="AM7" s="195">
        <v>471776.29146034631</v>
      </c>
      <c r="AN7" s="195">
        <v>484156.00423690991</v>
      </c>
      <c r="AO7" s="195">
        <v>505509.76773689635</v>
      </c>
      <c r="AP7" s="195">
        <v>509343.19488955347</v>
      </c>
      <c r="AQ7" s="195">
        <v>519936.1067928992</v>
      </c>
      <c r="AR7" s="195">
        <v>523480.64275999478</v>
      </c>
      <c r="AS7" s="195">
        <v>530949.9907571061</v>
      </c>
      <c r="AT7" s="195">
        <v>542546.23274029349</v>
      </c>
      <c r="AU7" s="195">
        <v>534234.52888820763</v>
      </c>
      <c r="AV7" s="195">
        <v>529358.48306757514</v>
      </c>
      <c r="AW7" s="194">
        <f>Monthly!EO7</f>
        <v>536637.59413474752</v>
      </c>
      <c r="AX7" s="194">
        <v>550193.87786895584</v>
      </c>
      <c r="AY7" s="194">
        <v>751858.77130720497</v>
      </c>
      <c r="AZ7" s="194">
        <v>757501.53487641737</v>
      </c>
      <c r="BA7" s="194">
        <v>756934.72244477808</v>
      </c>
      <c r="BB7" s="194">
        <v>749582.85014254821</v>
      </c>
    </row>
    <row r="8" spans="1:54" x14ac:dyDescent="0.25">
      <c r="A8" s="42" t="s">
        <v>3</v>
      </c>
      <c r="B8" s="92">
        <f t="shared" ref="B8" si="50">SUM(B9:B10)</f>
        <v>140740.04198151449</v>
      </c>
      <c r="C8" s="92">
        <f t="shared" ref="C8" si="51">SUM(C9:C10)</f>
        <v>147913.93342080183</v>
      </c>
      <c r="D8" s="92">
        <f t="shared" ref="D8" si="52">SUM(D9:D10)</f>
        <v>155279.63104901902</v>
      </c>
      <c r="E8" s="92">
        <f t="shared" ref="E8" si="53">SUM(E9:E10)</f>
        <v>166924.02465601754</v>
      </c>
      <c r="F8" s="92">
        <f t="shared" ref="F8" si="54">SUM(F9:F10)</f>
        <v>172192.38346062688</v>
      </c>
      <c r="G8" s="92">
        <f>SUM(G9:G10)</f>
        <v>180557.53834065472</v>
      </c>
      <c r="H8" s="92">
        <f t="shared" ref="H8" si="55">SUM(H9:H10)</f>
        <v>196114.75154844971</v>
      </c>
      <c r="I8" s="92">
        <f>SUM(I9:I10)</f>
        <v>206819.15774284929</v>
      </c>
      <c r="J8" s="92">
        <f t="shared" ref="J8" si="56">SUM(J9:J10)</f>
        <v>211958.6137222221</v>
      </c>
      <c r="K8" s="92">
        <f t="shared" ref="K8" si="57">SUM(K9:K10)</f>
        <v>210301.67526008337</v>
      </c>
      <c r="L8" s="92">
        <f t="shared" ref="L8" si="58">SUM(L9:L10)</f>
        <v>210731.85339752361</v>
      </c>
      <c r="M8" s="92">
        <f t="shared" ref="M8" si="59">SUM(M9:M10)</f>
        <v>211420.07194588083</v>
      </c>
      <c r="N8" s="92">
        <f t="shared" ref="N8" si="60">SUM(N9:N10)</f>
        <v>239707.58798843785</v>
      </c>
      <c r="O8" s="92">
        <f t="shared" ref="O8" si="61">SUM(O9:O10)</f>
        <v>244986.35581872083</v>
      </c>
      <c r="P8" s="92">
        <f t="shared" ref="P8" si="62">SUM(P9:P10)</f>
        <v>251216.68774303369</v>
      </c>
      <c r="Q8" s="92">
        <f t="shared" ref="Q8" si="63">SUM(Q9:Q10)</f>
        <v>254287.92470534093</v>
      </c>
      <c r="R8" s="92">
        <f t="shared" ref="R8" si="64">SUM(R9:R10)</f>
        <v>247212.24070017549</v>
      </c>
      <c r="S8" s="92">
        <f t="shared" ref="S8" si="65">SUM(S9:S10)</f>
        <v>265850.65642308997</v>
      </c>
      <c r="T8" s="92">
        <f t="shared" ref="T8" si="66">SUM(T9:T10)</f>
        <v>260275.22707428763</v>
      </c>
      <c r="U8" s="92">
        <f t="shared" ref="U8" si="67">SUM(U9:U10)</f>
        <v>267288.29501713673</v>
      </c>
      <c r="V8" s="92">
        <f t="shared" ref="V8" si="68">SUM(V9:V10)</f>
        <v>270249.237894252</v>
      </c>
      <c r="W8" s="92">
        <f t="shared" ref="W8" si="69">SUM(W9:W10)</f>
        <v>273763.98215497006</v>
      </c>
      <c r="X8" s="92">
        <f t="shared" ref="X8" si="70">SUM(X9:X10)</f>
        <v>277150.24308681744</v>
      </c>
      <c r="Y8" s="92">
        <f t="shared" ref="Y8" si="71">SUM(Y9:Y10)</f>
        <v>275051.46139739564</v>
      </c>
      <c r="Z8" s="92">
        <f t="shared" ref="Z8:AC8" si="72">SUM(Z9:Z10)</f>
        <v>272719.45098880335</v>
      </c>
      <c r="AA8" s="92">
        <f t="shared" si="72"/>
        <v>284323.72264824988</v>
      </c>
      <c r="AB8" s="92">
        <f t="shared" si="72"/>
        <v>291089.07102579233</v>
      </c>
      <c r="AC8" s="92">
        <f t="shared" si="72"/>
        <v>296721.20898966125</v>
      </c>
      <c r="AD8" s="92">
        <v>302455.98753961787</v>
      </c>
      <c r="AE8" s="92">
        <v>316621.40592778864</v>
      </c>
      <c r="AF8" s="92">
        <v>321980.865360133</v>
      </c>
      <c r="AG8" s="92">
        <v>328227.33878315857</v>
      </c>
      <c r="AH8" s="33">
        <v>332065.12869806087</v>
      </c>
      <c r="AI8" s="163">
        <v>336696.69367884559</v>
      </c>
      <c r="AJ8" s="200">
        <v>335231.46713647491</v>
      </c>
      <c r="AK8" s="195">
        <v>339750.49180398008</v>
      </c>
      <c r="AL8" s="195">
        <v>346815.85963856051</v>
      </c>
      <c r="AM8" s="195">
        <v>353384.42780810373</v>
      </c>
      <c r="AN8" s="195">
        <v>360941.19588205521</v>
      </c>
      <c r="AO8" s="195">
        <v>377360.18185028899</v>
      </c>
      <c r="AP8" s="195">
        <v>380781.26092990628</v>
      </c>
      <c r="AQ8" s="195">
        <v>389097.32178270328</v>
      </c>
      <c r="AR8" s="195">
        <v>393214.02384211408</v>
      </c>
      <c r="AS8" s="195">
        <v>399238.62078453274</v>
      </c>
      <c r="AT8" s="195">
        <v>410727.26815366396</v>
      </c>
      <c r="AU8" s="195">
        <v>407559.43023670895</v>
      </c>
      <c r="AV8" s="195">
        <v>407669.8789919932</v>
      </c>
      <c r="AW8" s="194">
        <f>Monthly!EO8</f>
        <v>412382.0894513189</v>
      </c>
      <c r="AX8" s="194">
        <v>425192.79747436661</v>
      </c>
      <c r="AY8" s="194">
        <v>586301.7619567815</v>
      </c>
      <c r="AZ8" s="194">
        <v>593227.50469241827</v>
      </c>
      <c r="BA8" s="194">
        <v>590977.96558791434</v>
      </c>
      <c r="BB8" s="194">
        <v>585059.94832394517</v>
      </c>
    </row>
    <row r="9" spans="1:54" x14ac:dyDescent="0.25">
      <c r="A9" s="42" t="s">
        <v>130</v>
      </c>
      <c r="B9" s="92">
        <v>140715.52261243088</v>
      </c>
      <c r="C9" s="92">
        <v>147889.00456786531</v>
      </c>
      <c r="D9" s="92">
        <v>155255.00546207209</v>
      </c>
      <c r="E9" s="92">
        <v>166897.82329719674</v>
      </c>
      <c r="F9" s="92">
        <v>172165.19488281867</v>
      </c>
      <c r="G9" s="92">
        <v>180557.53834065472</v>
      </c>
      <c r="H9" s="92">
        <v>196114.75154844971</v>
      </c>
      <c r="I9" s="92">
        <v>206819.15774284929</v>
      </c>
      <c r="J9" s="92">
        <v>211958.6137222221</v>
      </c>
      <c r="K9" s="92">
        <v>210301.67526008337</v>
      </c>
      <c r="L9" s="92">
        <v>210731.85339752361</v>
      </c>
      <c r="M9" s="92">
        <v>211420.07194588083</v>
      </c>
      <c r="N9" s="164">
        <v>239707.58798843785</v>
      </c>
      <c r="O9" s="92">
        <v>244986.35581872083</v>
      </c>
      <c r="P9" s="92">
        <v>251216.68774303369</v>
      </c>
      <c r="Q9" s="92">
        <v>254287.92470534093</v>
      </c>
      <c r="R9" s="92">
        <v>247212.24070017549</v>
      </c>
      <c r="S9" s="164">
        <f>265654.05642309+196.6</f>
        <v>265850.65642308997</v>
      </c>
      <c r="T9" s="92">
        <v>260275.22707428763</v>
      </c>
      <c r="U9" s="92">
        <v>267288.29501713673</v>
      </c>
      <c r="V9" s="92">
        <v>270249.237894252</v>
      </c>
      <c r="W9" s="92">
        <v>273763.98215497006</v>
      </c>
      <c r="X9" s="92">
        <v>277150.24308681744</v>
      </c>
      <c r="Y9" s="92">
        <v>275051.46139739564</v>
      </c>
      <c r="Z9" s="92">
        <v>272719.45098880335</v>
      </c>
      <c r="AA9" s="92">
        <v>284323.72264824988</v>
      </c>
      <c r="AB9" s="92">
        <v>291089.07102579233</v>
      </c>
      <c r="AC9" s="92">
        <v>296721.20898966125</v>
      </c>
      <c r="AD9" s="92">
        <v>302455.98753961787</v>
      </c>
      <c r="AE9" s="92">
        <v>316621.40592778864</v>
      </c>
      <c r="AF9" s="92">
        <v>321980.865360133</v>
      </c>
      <c r="AG9" s="92">
        <v>328227.33878315857</v>
      </c>
      <c r="AH9" s="33">
        <v>332065.12869806087</v>
      </c>
      <c r="AI9" s="33">
        <v>336696.69367884559</v>
      </c>
      <c r="AJ9" s="200">
        <v>335231.46713647491</v>
      </c>
      <c r="AK9" s="195">
        <v>339750.49180398008</v>
      </c>
      <c r="AL9" s="195">
        <v>346815.85963856051</v>
      </c>
      <c r="AM9" s="195">
        <v>353384.42780810373</v>
      </c>
      <c r="AN9" s="195">
        <v>360941.19588205521</v>
      </c>
      <c r="AO9" s="195">
        <v>377360.18185028899</v>
      </c>
      <c r="AP9" s="195">
        <v>380781.26092990628</v>
      </c>
      <c r="AQ9" s="195">
        <v>389097.32178270328</v>
      </c>
      <c r="AR9" s="195">
        <v>393214.02384211408</v>
      </c>
      <c r="AS9" s="195">
        <v>399238.62078453274</v>
      </c>
      <c r="AT9" s="195">
        <v>410727.26815366396</v>
      </c>
      <c r="AU9" s="195">
        <v>407559.43023670895</v>
      </c>
      <c r="AV9" s="195">
        <v>407669.8789919932</v>
      </c>
      <c r="AW9" s="194">
        <f>Monthly!EO9</f>
        <v>412382.0894513189</v>
      </c>
      <c r="AX9" s="194">
        <v>425192.79747436661</v>
      </c>
      <c r="AY9" s="194">
        <v>586301.7619567815</v>
      </c>
      <c r="AZ9" s="194">
        <v>593227.50469241827</v>
      </c>
      <c r="BA9" s="194">
        <v>590977.96558791434</v>
      </c>
      <c r="BB9" s="194">
        <v>585059.94832394517</v>
      </c>
    </row>
    <row r="10" spans="1:54" ht="18" x14ac:dyDescent="0.25">
      <c r="A10" s="42" t="s">
        <v>131</v>
      </c>
      <c r="B10" s="92">
        <v>24.519369083592601</v>
      </c>
      <c r="C10" s="92">
        <v>24.928852936519803</v>
      </c>
      <c r="D10" s="92">
        <v>24.625586946942001</v>
      </c>
      <c r="E10" s="92">
        <v>26.201358820799999</v>
      </c>
      <c r="F10" s="92">
        <v>27.188577808199998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165">
        <v>0</v>
      </c>
      <c r="T10" s="92">
        <v>0</v>
      </c>
      <c r="U10" s="92">
        <v>0</v>
      </c>
      <c r="V10" s="92">
        <v>0</v>
      </c>
      <c r="W10" s="165">
        <v>0</v>
      </c>
      <c r="X10" s="165">
        <v>0</v>
      </c>
      <c r="Y10" s="165">
        <v>0</v>
      </c>
      <c r="Z10" s="165">
        <v>0</v>
      </c>
      <c r="AA10" s="165">
        <v>0</v>
      </c>
      <c r="AB10" s="165">
        <v>0</v>
      </c>
      <c r="AC10" s="165">
        <v>0</v>
      </c>
      <c r="AD10" s="165">
        <v>0</v>
      </c>
      <c r="AE10" s="165">
        <v>0</v>
      </c>
      <c r="AF10" s="165">
        <v>0</v>
      </c>
      <c r="AG10" s="165">
        <v>0</v>
      </c>
      <c r="AH10" s="165">
        <v>0</v>
      </c>
      <c r="AI10" s="165">
        <v>0</v>
      </c>
      <c r="AJ10" s="201">
        <v>0</v>
      </c>
      <c r="AK10" s="196">
        <v>0</v>
      </c>
      <c r="AL10" s="196">
        <v>0</v>
      </c>
      <c r="AM10" s="196">
        <v>0</v>
      </c>
      <c r="AN10" s="196">
        <v>0</v>
      </c>
      <c r="AO10" s="196">
        <v>0</v>
      </c>
      <c r="AP10" s="196">
        <v>0</v>
      </c>
      <c r="AQ10" s="196">
        <v>0</v>
      </c>
      <c r="AR10" s="196">
        <v>0</v>
      </c>
      <c r="AS10" s="196">
        <v>0</v>
      </c>
      <c r="AT10" s="196">
        <v>0</v>
      </c>
      <c r="AU10" s="196">
        <v>0</v>
      </c>
      <c r="AV10" s="196">
        <v>0</v>
      </c>
      <c r="AW10" s="196">
        <v>0</v>
      </c>
      <c r="AX10" s="196">
        <v>0</v>
      </c>
      <c r="AY10" s="196">
        <v>0</v>
      </c>
      <c r="AZ10" s="196">
        <v>0</v>
      </c>
      <c r="BA10" s="196">
        <v>0</v>
      </c>
      <c r="BB10" s="196">
        <v>0</v>
      </c>
    </row>
    <row r="11" spans="1:54" x14ac:dyDescent="0.25">
      <c r="A11" s="42" t="s">
        <v>17</v>
      </c>
      <c r="B11" s="92">
        <v>38847.943283788642</v>
      </c>
      <c r="C11" s="92">
        <v>39481.09166056625</v>
      </c>
      <c r="D11" s="92">
        <v>38935.800609438549</v>
      </c>
      <c r="E11" s="92">
        <v>41429.695510033343</v>
      </c>
      <c r="F11" s="92">
        <v>41609.135081561915</v>
      </c>
      <c r="G11" s="92">
        <v>40611.920343505968</v>
      </c>
      <c r="H11" s="92">
        <v>42331.821290788466</v>
      </c>
      <c r="I11" s="92">
        <v>43944.938024688206</v>
      </c>
      <c r="J11" s="92">
        <v>44372.390225324096</v>
      </c>
      <c r="K11" s="92">
        <v>43510.522649569</v>
      </c>
      <c r="L11" s="92">
        <v>43493.417680451508</v>
      </c>
      <c r="M11" s="92">
        <v>44007.215305716622</v>
      </c>
      <c r="N11" s="92">
        <v>44111.723422470146</v>
      </c>
      <c r="O11" s="92">
        <v>44058.885932847443</v>
      </c>
      <c r="P11" s="92">
        <v>42947.59037476404</v>
      </c>
      <c r="Q11" s="92">
        <v>41451.559611010118</v>
      </c>
      <c r="R11" s="92">
        <v>39546.206624957937</v>
      </c>
      <c r="S11" s="92">
        <v>40242.191629497225</v>
      </c>
      <c r="T11" s="92">
        <v>40518.314876967605</v>
      </c>
      <c r="U11" s="92">
        <v>40797.704506014437</v>
      </c>
      <c r="V11" s="92">
        <v>41582.457510138556</v>
      </c>
      <c r="W11" s="92">
        <v>42376.292226803875</v>
      </c>
      <c r="X11" s="92">
        <v>42151.275825566765</v>
      </c>
      <c r="Y11" s="92">
        <v>40967.650387513248</v>
      </c>
      <c r="Z11" s="92">
        <v>41414.589476653498</v>
      </c>
      <c r="AA11" s="92">
        <v>42797.356778823654</v>
      </c>
      <c r="AB11" s="92">
        <v>44437.733337432175</v>
      </c>
      <c r="AC11" s="92">
        <v>44704.081836609039</v>
      </c>
      <c r="AD11" s="92">
        <v>45836.949915756799</v>
      </c>
      <c r="AE11" s="92">
        <v>44745.589729858286</v>
      </c>
      <c r="AF11" s="92">
        <v>44243.883764880862</v>
      </c>
      <c r="AG11" s="92">
        <v>44207.891830603083</v>
      </c>
      <c r="AH11" s="33">
        <v>44623.254066585418</v>
      </c>
      <c r="AI11" s="33">
        <v>44818.312247319351</v>
      </c>
      <c r="AJ11" s="200">
        <v>44445.987292416554</v>
      </c>
      <c r="AK11" s="195">
        <v>45206.262572849533</v>
      </c>
      <c r="AL11" s="195">
        <v>45182.640603428765</v>
      </c>
      <c r="AM11" s="195">
        <v>45762.185784711321</v>
      </c>
      <c r="AN11" s="195">
        <v>46987.501264828898</v>
      </c>
      <c r="AO11" s="195">
        <v>48185.780270222938</v>
      </c>
      <c r="AP11" s="195">
        <v>47586.23747730186</v>
      </c>
      <c r="AQ11" s="195">
        <v>48210.762968601957</v>
      </c>
      <c r="AR11" s="195">
        <v>47389.867398289098</v>
      </c>
      <c r="AS11" s="195">
        <v>47037.621921989412</v>
      </c>
      <c r="AT11" s="195">
        <v>46224.387887367637</v>
      </c>
      <c r="AU11" s="195">
        <v>45021.895250564594</v>
      </c>
      <c r="AV11" s="195">
        <v>43239.698326062891</v>
      </c>
      <c r="AW11" s="194">
        <f>Monthly!EO11</f>
        <v>44783.948579448901</v>
      </c>
      <c r="AX11" s="194">
        <v>44838.005040245524</v>
      </c>
      <c r="AY11" s="194">
        <v>60924.716148012958</v>
      </c>
      <c r="AZ11" s="194">
        <v>60629.096392848267</v>
      </c>
      <c r="BA11" s="194">
        <v>60753.64087078179</v>
      </c>
      <c r="BB11" s="194">
        <v>60809.109166853006</v>
      </c>
    </row>
    <row r="12" spans="1:54" ht="18" x14ac:dyDescent="0.25">
      <c r="A12" s="42" t="s">
        <v>132</v>
      </c>
      <c r="B12" s="165">
        <v>0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165">
        <v>0</v>
      </c>
      <c r="T12" s="165">
        <v>0</v>
      </c>
      <c r="U12" s="165">
        <v>18108.678881051463</v>
      </c>
      <c r="V12" s="165">
        <v>17607.87799653846</v>
      </c>
      <c r="W12" s="165">
        <v>17410.012777730262</v>
      </c>
      <c r="X12" s="165">
        <v>17598.89564323282</v>
      </c>
      <c r="Y12" s="165">
        <v>16989.193327653877</v>
      </c>
      <c r="Z12" s="165">
        <v>16302.022348367822</v>
      </c>
      <c r="AA12" s="165">
        <v>17640.372721251231</v>
      </c>
      <c r="AB12" s="165">
        <v>18485.637423854914</v>
      </c>
      <c r="AC12" s="165">
        <v>18655.201381990875</v>
      </c>
      <c r="AD12" s="92">
        <v>19287.796398519902</v>
      </c>
      <c r="AE12" s="92">
        <v>19266.248082882194</v>
      </c>
      <c r="AF12" s="92">
        <v>18054.676666452466</v>
      </c>
      <c r="AG12" s="92">
        <v>17884.462437605693</v>
      </c>
      <c r="AH12" s="33">
        <v>36671.116953821824</v>
      </c>
      <c r="AI12" s="33">
        <v>57699.030596454919</v>
      </c>
      <c r="AJ12" s="200">
        <v>69125.394777526482</v>
      </c>
      <c r="AK12" s="195">
        <v>72039.571770986629</v>
      </c>
      <c r="AL12" s="195">
        <v>72757.241295762389</v>
      </c>
      <c r="AM12" s="195">
        <v>72629.677867531267</v>
      </c>
      <c r="AN12" s="195">
        <v>76227.307090025832</v>
      </c>
      <c r="AO12" s="195">
        <v>79963.80561638443</v>
      </c>
      <c r="AP12" s="195">
        <v>80975.696482345316</v>
      </c>
      <c r="AQ12" s="195">
        <v>82628.022041593984</v>
      </c>
      <c r="AR12" s="195">
        <v>82876.751519591591</v>
      </c>
      <c r="AS12" s="195">
        <v>84673.748050583948</v>
      </c>
      <c r="AT12" s="195">
        <v>85594.576699261903</v>
      </c>
      <c r="AU12" s="195">
        <v>81653.203400934028</v>
      </c>
      <c r="AV12" s="195">
        <v>78448.905749519021</v>
      </c>
      <c r="AW12" s="194">
        <f>Monthly!EO12</f>
        <v>79471.556103979703</v>
      </c>
      <c r="AX12" s="194">
        <v>80163.075354343659</v>
      </c>
      <c r="AY12" s="194">
        <v>104632.29320241054</v>
      </c>
      <c r="AZ12" s="194">
        <v>103644.93379115086</v>
      </c>
      <c r="BA12" s="194">
        <v>105203.11598608196</v>
      </c>
      <c r="BB12" s="194">
        <v>103713.79265175003</v>
      </c>
    </row>
    <row r="13" spans="1:54" x14ac:dyDescent="0.25">
      <c r="A13" s="42" t="s">
        <v>146</v>
      </c>
      <c r="B13" s="92">
        <f t="shared" ref="B13" si="73">SUM(B14:B17)</f>
        <v>58432.050968875235</v>
      </c>
      <c r="C13" s="92">
        <f t="shared" ref="C13" si="74">SUM(C14:C17)</f>
        <v>59405.658561285891</v>
      </c>
      <c r="D13" s="92">
        <f t="shared" ref="D13" si="75">SUM(D14:D17)</f>
        <v>58543.855896932932</v>
      </c>
      <c r="E13" s="92">
        <f t="shared" ref="E13" si="76">SUM(E14:E17)</f>
        <v>62290.377241643291</v>
      </c>
      <c r="F13" s="92">
        <f t="shared" ref="F13" si="77">SUM(F14:F17)</f>
        <v>65412.968747099461</v>
      </c>
      <c r="G13" s="92">
        <f t="shared" ref="G13" si="78">SUM(G14:G17)</f>
        <v>64690.470791598811</v>
      </c>
      <c r="H13" s="92">
        <f>SUM(H14:H17)</f>
        <v>68543.28180865162</v>
      </c>
      <c r="I13" s="92">
        <f>SUM(I14:I17)</f>
        <v>106463.40349947353</v>
      </c>
      <c r="J13" s="92">
        <f t="shared" ref="J13" si="79">SUM(J14:J17)</f>
        <v>109995.12622410615</v>
      </c>
      <c r="K13" s="92">
        <f t="shared" ref="K13" si="80">SUM(K14:K17)</f>
        <v>107587.61586432665</v>
      </c>
      <c r="L13" s="92">
        <f t="shared" ref="L13" si="81">SUM(L14:L17)</f>
        <v>108835.00724789745</v>
      </c>
      <c r="M13" s="92">
        <f t="shared" ref="M13" si="82">SUM(M14:M17)</f>
        <v>110961.44815575102</v>
      </c>
      <c r="N13" s="92">
        <f t="shared" ref="N13" si="83">SUM(N14:N17)</f>
        <v>113638.93068490564</v>
      </c>
      <c r="O13" s="92">
        <f t="shared" ref="O13" si="84">SUM(O14:O17)</f>
        <v>113620.919248854</v>
      </c>
      <c r="P13" s="92">
        <f t="shared" ref="P13" si="85">SUM(P14:P17)</f>
        <v>113802.61909972751</v>
      </c>
      <c r="Q13" s="92">
        <f t="shared" ref="Q13" si="86">SUM(Q14:Q17)</f>
        <v>114068.8915163857</v>
      </c>
      <c r="R13" s="92">
        <f t="shared" ref="R13" si="87">SUM(R14:R17)</f>
        <v>114836.03135459452</v>
      </c>
      <c r="S13" s="92">
        <f t="shared" ref="S13" si="88">SUM(S14:S17)</f>
        <v>116854.72421738243</v>
      </c>
      <c r="T13" s="92">
        <f t="shared" ref="T13" si="89">SUM(T14:T17)</f>
        <v>119044.60831166562</v>
      </c>
      <c r="U13" s="92">
        <f t="shared" ref="U13" si="90">SUM(U14:U17)</f>
        <v>122935.72505893453</v>
      </c>
      <c r="V13" s="92">
        <f t="shared" ref="V13" si="91">SUM(V14:V17)</f>
        <v>127870.6214059427</v>
      </c>
      <c r="W13" s="92">
        <f t="shared" ref="W13" si="92">SUM(W14:W17)</f>
        <v>130169.00569787782</v>
      </c>
      <c r="X13" s="92">
        <f t="shared" ref="X13" si="93">SUM(X14:X17)</f>
        <v>132193.91000110639</v>
      </c>
      <c r="Y13" s="92">
        <f t="shared" ref="Y13" si="94">SUM(Y14:Y17)</f>
        <v>130349.78976146269</v>
      </c>
      <c r="Z13" s="92">
        <f t="shared" ref="Z13:AB13" si="95">SUM(Z14:Z17)</f>
        <v>135405.56813859078</v>
      </c>
      <c r="AA13" s="92">
        <f t="shared" si="95"/>
        <v>140261.07812642067</v>
      </c>
      <c r="AB13" s="92">
        <f t="shared" si="95"/>
        <v>144313.34897807232</v>
      </c>
      <c r="AC13" s="92">
        <f>SUM(AC14:AC17)</f>
        <v>141180.99977844406</v>
      </c>
      <c r="AD13" s="92">
        <v>145323.94956709316</v>
      </c>
      <c r="AE13" s="92">
        <v>146157.92580909299</v>
      </c>
      <c r="AF13" s="92">
        <v>147000.35515498504</v>
      </c>
      <c r="AG13" s="92">
        <v>151982.99252293276</v>
      </c>
      <c r="AH13" s="33">
        <v>154327.65119330422</v>
      </c>
      <c r="AI13" s="33">
        <v>201257.52967681288</v>
      </c>
      <c r="AJ13" s="200">
        <v>206555.81658505386</v>
      </c>
      <c r="AK13" s="195">
        <v>215392.78213688766</v>
      </c>
      <c r="AL13" s="195">
        <v>224260.62697325076</v>
      </c>
      <c r="AM13" s="195">
        <v>230163.14263269104</v>
      </c>
      <c r="AN13" s="195">
        <v>241684.05904684338</v>
      </c>
      <c r="AO13" s="195">
        <v>252735.26722016514</v>
      </c>
      <c r="AP13" s="195">
        <v>255922.17683344401</v>
      </c>
      <c r="AQ13" s="195">
        <v>264931.99576671323</v>
      </c>
      <c r="AR13" s="195">
        <v>304189.79028423439</v>
      </c>
      <c r="AS13" s="195">
        <v>314572.62342495308</v>
      </c>
      <c r="AT13" s="195">
        <v>339903.19549890811</v>
      </c>
      <c r="AU13" s="195">
        <v>348584.2461731467</v>
      </c>
      <c r="AV13" s="195">
        <v>348456.97623043845</v>
      </c>
      <c r="AW13" s="194">
        <f>Monthly!EO13</f>
        <v>365589.14932224934</v>
      </c>
      <c r="AX13" s="194">
        <v>347621.05318612151</v>
      </c>
      <c r="AY13" s="194">
        <v>474038.84029813326</v>
      </c>
      <c r="AZ13" s="194">
        <v>466149.38322818943</v>
      </c>
      <c r="BA13" s="194">
        <v>493280.5049498505</v>
      </c>
      <c r="BB13" s="194">
        <v>513449.44270533021</v>
      </c>
    </row>
    <row r="14" spans="1:54" x14ac:dyDescent="0.25">
      <c r="A14" s="42" t="s">
        <v>134</v>
      </c>
      <c r="B14" s="92">
        <v>58432.050968875235</v>
      </c>
      <c r="C14" s="92">
        <v>59405.658561285891</v>
      </c>
      <c r="D14" s="92">
        <v>58543.855896932932</v>
      </c>
      <c r="E14" s="92">
        <v>62290.377241643291</v>
      </c>
      <c r="F14" s="92">
        <v>65412.968747099461</v>
      </c>
      <c r="G14" s="92">
        <v>64690.470791598811</v>
      </c>
      <c r="H14" s="92">
        <v>68543.28180865162</v>
      </c>
      <c r="I14" s="92">
        <v>71214.292595475767</v>
      </c>
      <c r="J14" s="92">
        <v>72680.109886047387</v>
      </c>
      <c r="K14" s="92">
        <v>71244.358222115727</v>
      </c>
      <c r="L14" s="92">
        <v>72457.182011495534</v>
      </c>
      <c r="M14" s="92">
        <v>74107.364783899262</v>
      </c>
      <c r="N14" s="92">
        <v>75508.422047955231</v>
      </c>
      <c r="O14" s="92">
        <v>75242.651379735791</v>
      </c>
      <c r="P14" s="92">
        <v>74739.844219139355</v>
      </c>
      <c r="Q14" s="92">
        <v>74712.643807016197</v>
      </c>
      <c r="R14" s="92">
        <v>74886.810203105357</v>
      </c>
      <c r="S14" s="92">
        <v>76668.860982526996</v>
      </c>
      <c r="T14" s="92">
        <v>78420.590315664551</v>
      </c>
      <c r="U14" s="92">
        <v>79743.210992101493</v>
      </c>
      <c r="V14" s="92">
        <v>83852.380539931095</v>
      </c>
      <c r="W14" s="92">
        <v>85718.839678779797</v>
      </c>
      <c r="X14" s="92">
        <v>87220.810832384042</v>
      </c>
      <c r="Y14" s="92">
        <v>84946.03859138253</v>
      </c>
      <c r="Z14" s="92">
        <v>88585.940314492094</v>
      </c>
      <c r="AA14" s="92">
        <v>91307.574049908915</v>
      </c>
      <c r="AB14" s="92">
        <v>94721.072992646747</v>
      </c>
      <c r="AC14" s="92">
        <v>95642.490017909993</v>
      </c>
      <c r="AD14" s="92">
        <v>99256.264321992247</v>
      </c>
      <c r="AE14" s="92">
        <v>99579.584702602428</v>
      </c>
      <c r="AF14" s="92">
        <v>99996.437740143068</v>
      </c>
      <c r="AG14" s="92">
        <v>101452.70973702456</v>
      </c>
      <c r="AH14" s="33">
        <v>103250.95354651735</v>
      </c>
      <c r="AI14" s="33">
        <v>108584.08417992633</v>
      </c>
      <c r="AJ14" s="200">
        <v>110353.6267593409</v>
      </c>
      <c r="AK14" s="195">
        <v>114327.4481196225</v>
      </c>
      <c r="AL14" s="195">
        <v>116456.08846311568</v>
      </c>
      <c r="AM14" s="195">
        <v>117241.77973456905</v>
      </c>
      <c r="AN14" s="195">
        <v>120736.62488599354</v>
      </c>
      <c r="AO14" s="195">
        <v>124842.55158763386</v>
      </c>
      <c r="AP14" s="195">
        <v>124448.59912251405</v>
      </c>
      <c r="AQ14" s="195">
        <v>125156.88598132432</v>
      </c>
      <c r="AR14" s="195">
        <v>134392.64710472728</v>
      </c>
      <c r="AS14" s="195">
        <v>133703.63073670061</v>
      </c>
      <c r="AT14" s="195">
        <v>137534.1252518268</v>
      </c>
      <c r="AU14" s="195">
        <v>138750.19133134274</v>
      </c>
      <c r="AV14" s="195">
        <v>136559.6680721615</v>
      </c>
      <c r="AW14" s="194">
        <f>Monthly!EO14</f>
        <v>145193.75421382269</v>
      </c>
      <c r="AX14" s="194">
        <v>137413.86351355651</v>
      </c>
      <c r="AY14" s="194">
        <v>185713.42156533524</v>
      </c>
      <c r="AZ14" s="194">
        <v>184531.36292689023</v>
      </c>
      <c r="BA14" s="194">
        <v>181594.40921693042</v>
      </c>
      <c r="BB14" s="194">
        <v>198237.47228976039</v>
      </c>
    </row>
    <row r="15" spans="1:54" ht="18" x14ac:dyDescent="0.25">
      <c r="A15" s="42" t="s">
        <v>135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165">
        <v>0</v>
      </c>
      <c r="Q15" s="92">
        <v>0</v>
      </c>
      <c r="R15" s="92">
        <v>0</v>
      </c>
      <c r="S15" s="165">
        <v>0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165">
        <v>0</v>
      </c>
      <c r="Z15" s="165">
        <v>0</v>
      </c>
      <c r="AA15" s="165">
        <v>0</v>
      </c>
      <c r="AB15" s="165">
        <v>0</v>
      </c>
      <c r="AC15" s="165">
        <v>0</v>
      </c>
      <c r="AD15" s="165">
        <v>0</v>
      </c>
      <c r="AE15" s="165">
        <v>0</v>
      </c>
      <c r="AF15" s="165">
        <v>0</v>
      </c>
      <c r="AG15" s="165">
        <v>0</v>
      </c>
      <c r="AH15" s="165">
        <v>0</v>
      </c>
      <c r="AI15" s="165">
        <v>0</v>
      </c>
      <c r="AJ15" s="201">
        <v>0</v>
      </c>
      <c r="AK15" s="196">
        <v>0</v>
      </c>
      <c r="AL15" s="196">
        <v>0</v>
      </c>
      <c r="AM15" s="196">
        <v>0</v>
      </c>
      <c r="AN15" s="196">
        <v>0</v>
      </c>
      <c r="AO15" s="196">
        <v>0</v>
      </c>
      <c r="AP15" s="196">
        <v>0</v>
      </c>
      <c r="AQ15" s="196">
        <v>0</v>
      </c>
      <c r="AR15" s="196">
        <v>0</v>
      </c>
      <c r="AS15" s="196">
        <v>0</v>
      </c>
      <c r="AT15" s="196">
        <v>0</v>
      </c>
      <c r="AU15" s="196">
        <v>0</v>
      </c>
      <c r="AV15" s="196">
        <v>0</v>
      </c>
      <c r="AW15" s="196">
        <v>0</v>
      </c>
      <c r="AX15" s="196">
        <v>0</v>
      </c>
      <c r="AY15" s="196">
        <v>0</v>
      </c>
      <c r="AZ15" s="196">
        <v>0</v>
      </c>
      <c r="BA15" s="196">
        <v>0</v>
      </c>
      <c r="BB15" s="196">
        <v>0</v>
      </c>
    </row>
    <row r="16" spans="1:54" ht="18" x14ac:dyDescent="0.25">
      <c r="A16" s="42" t="s">
        <v>136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165">
        <v>0</v>
      </c>
      <c r="Q16" s="92">
        <v>0</v>
      </c>
      <c r="R16" s="92">
        <v>0</v>
      </c>
      <c r="S16" s="165">
        <v>0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165">
        <v>0</v>
      </c>
      <c r="Z16" s="165">
        <v>0</v>
      </c>
      <c r="AA16" s="165">
        <v>0</v>
      </c>
      <c r="AB16" s="165">
        <v>0</v>
      </c>
      <c r="AC16" s="165">
        <v>0</v>
      </c>
      <c r="AD16" s="165">
        <v>0</v>
      </c>
      <c r="AE16" s="165">
        <v>0</v>
      </c>
      <c r="AF16" s="165">
        <v>0</v>
      </c>
      <c r="AG16" s="165">
        <v>0</v>
      </c>
      <c r="AH16" s="165">
        <v>0</v>
      </c>
      <c r="AI16" s="165">
        <v>0</v>
      </c>
      <c r="AJ16" s="201">
        <v>0</v>
      </c>
      <c r="AK16" s="196">
        <v>0</v>
      </c>
      <c r="AL16" s="196">
        <v>0</v>
      </c>
      <c r="AM16" s="196">
        <v>0</v>
      </c>
      <c r="AN16" s="196">
        <v>0</v>
      </c>
      <c r="AO16" s="196">
        <v>0</v>
      </c>
      <c r="AP16" s="196">
        <v>0</v>
      </c>
      <c r="AQ16" s="196">
        <v>0</v>
      </c>
      <c r="AR16" s="196">
        <v>0</v>
      </c>
      <c r="AS16" s="196">
        <v>0</v>
      </c>
      <c r="AT16" s="196">
        <v>0</v>
      </c>
      <c r="AU16" s="196">
        <v>0</v>
      </c>
      <c r="AV16" s="196">
        <v>0</v>
      </c>
      <c r="AW16" s="196">
        <v>0</v>
      </c>
      <c r="AX16" s="196">
        <v>0</v>
      </c>
      <c r="AY16" s="196">
        <v>0</v>
      </c>
      <c r="AZ16" s="196">
        <v>0</v>
      </c>
      <c r="BA16" s="196">
        <v>0</v>
      </c>
      <c r="BB16" s="196">
        <v>0</v>
      </c>
    </row>
    <row r="17" spans="1:54" ht="18" x14ac:dyDescent="0.25">
      <c r="A17" s="42" t="s">
        <v>137</v>
      </c>
      <c r="B17" s="92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35249.110903997767</v>
      </c>
      <c r="J17" s="92">
        <v>37315.016338058762</v>
      </c>
      <c r="K17" s="92">
        <v>36343.25764221092</v>
      </c>
      <c r="L17" s="92">
        <v>36377.825236401914</v>
      </c>
      <c r="M17" s="92">
        <v>36854.083371851746</v>
      </c>
      <c r="N17" s="92">
        <v>38130.508636950406</v>
      </c>
      <c r="O17" s="92">
        <v>38378.267869118208</v>
      </c>
      <c r="P17" s="165">
        <v>39062.774880588149</v>
      </c>
      <c r="Q17" s="92">
        <v>39356.247709369505</v>
      </c>
      <c r="R17" s="92">
        <v>39949.221151489168</v>
      </c>
      <c r="S17" s="165">
        <v>40185.863234855446</v>
      </c>
      <c r="T17" s="165">
        <v>40624.017996001065</v>
      </c>
      <c r="U17" s="165">
        <v>43192.51406683305</v>
      </c>
      <c r="V17" s="165">
        <v>44018.240866011605</v>
      </c>
      <c r="W17" s="165">
        <v>44450.166019098018</v>
      </c>
      <c r="X17" s="92">
        <v>44973.099168722358</v>
      </c>
      <c r="Y17" s="92">
        <v>45403.751170080148</v>
      </c>
      <c r="Z17" s="165">
        <v>46819.627824098701</v>
      </c>
      <c r="AA17" s="92">
        <v>48953.504076511745</v>
      </c>
      <c r="AB17" s="92">
        <v>49592.275985425571</v>
      </c>
      <c r="AC17" s="92">
        <v>45538.509760534071</v>
      </c>
      <c r="AD17" s="92">
        <v>46067.685245100911</v>
      </c>
      <c r="AE17" s="92">
        <v>46578.341106490581</v>
      </c>
      <c r="AF17" s="92">
        <v>47003.917414841955</v>
      </c>
      <c r="AG17" s="92">
        <v>50530.28278590821</v>
      </c>
      <c r="AH17" s="33">
        <v>51076.697646786859</v>
      </c>
      <c r="AI17" s="33">
        <v>92673.445496886532</v>
      </c>
      <c r="AJ17" s="200">
        <v>96202.189825712965</v>
      </c>
      <c r="AK17" s="195">
        <v>101065.33401726515</v>
      </c>
      <c r="AL17" s="195">
        <v>107804.5385101351</v>
      </c>
      <c r="AM17" s="195">
        <v>112921.362898122</v>
      </c>
      <c r="AN17" s="195">
        <v>120947.43416084982</v>
      </c>
      <c r="AO17" s="195">
        <v>127892.71563253128</v>
      </c>
      <c r="AP17" s="195">
        <v>131473.57771092997</v>
      </c>
      <c r="AQ17" s="195">
        <v>139775.10978538892</v>
      </c>
      <c r="AR17" s="195">
        <v>169797.14317950711</v>
      </c>
      <c r="AS17" s="195">
        <v>180868.99268825247</v>
      </c>
      <c r="AT17" s="195">
        <v>202369.07024708131</v>
      </c>
      <c r="AU17" s="195">
        <v>209834.05484180397</v>
      </c>
      <c r="AV17" s="195">
        <v>211897.30815827695</v>
      </c>
      <c r="AW17" s="194">
        <f>Monthly!EO17</f>
        <v>220395.39510842663</v>
      </c>
      <c r="AX17" s="194">
        <v>210207.18967256497</v>
      </c>
      <c r="AY17" s="194">
        <v>288325.41873279802</v>
      </c>
      <c r="AZ17" s="194">
        <v>281618.02030129923</v>
      </c>
      <c r="BA17" s="194">
        <v>311686.09573292005</v>
      </c>
      <c r="BB17" s="194">
        <v>315211.97041556984</v>
      </c>
    </row>
    <row r="18" spans="1:54" x14ac:dyDescent="0.25">
      <c r="A18" s="90" t="s">
        <v>138</v>
      </c>
      <c r="B18" s="92">
        <f t="shared" ref="B18" si="96">SUM(B19:B20)</f>
        <v>48955.705742607861</v>
      </c>
      <c r="C18" s="92">
        <f t="shared" ref="C18" si="97">SUM(C19:C20)</f>
        <v>49773.286771789717</v>
      </c>
      <c r="D18" s="92">
        <f t="shared" ref="D18" si="98">SUM(D19:D20)</f>
        <v>49160.973490185497</v>
      </c>
      <c r="E18" s="92">
        <f t="shared" ref="E18" si="99">SUM(E19:E20)</f>
        <v>52306.745385256312</v>
      </c>
      <c r="F18" s="92">
        <f>SUM(F19:F20)</f>
        <v>54296.370701615262</v>
      </c>
      <c r="G18" s="92">
        <f t="shared" ref="G18" si="100">SUM(G19:G20)</f>
        <v>53919.41130366236</v>
      </c>
      <c r="H18" s="92">
        <f>SUM(H19:H20)</f>
        <v>56216.261288359674</v>
      </c>
      <c r="I18" s="92">
        <f>SUM(I19:I20)</f>
        <v>58358.214570016389</v>
      </c>
      <c r="J18" s="92">
        <f t="shared" ref="J18" si="101">SUM(J19:J20)</f>
        <v>58423.54393023868</v>
      </c>
      <c r="K18" s="92">
        <f t="shared" ref="K18" si="102">SUM(K19:K20)</f>
        <v>57288.753626662961</v>
      </c>
      <c r="L18" s="92">
        <f t="shared" ref="L18" si="103">SUM(L19:L20)</f>
        <v>57137.445729903149</v>
      </c>
      <c r="M18" s="92">
        <f t="shared" ref="M18" si="104">SUM(M19:M20)</f>
        <v>57812.423358596927</v>
      </c>
      <c r="N18" s="92">
        <f t="shared" ref="N18" si="105">SUM(N19:N20)</f>
        <v>57824.769643502819</v>
      </c>
      <c r="O18" s="92">
        <f t="shared" ref="O18" si="106">SUM(O19:O20)</f>
        <v>57755.506521844378</v>
      </c>
      <c r="P18" s="92">
        <f t="shared" ref="P18" si="107">SUM(P19:P20)</f>
        <v>55811.47668113852</v>
      </c>
      <c r="Q18" s="92">
        <f t="shared" ref="Q18" si="108">SUM(Q19:Q20)</f>
        <v>54218.043285457323</v>
      </c>
      <c r="R18" s="92">
        <f t="shared" ref="R18" si="109">SUM(R19:R20)</f>
        <v>51296.70580634108</v>
      </c>
      <c r="S18" s="92">
        <f t="shared" ref="S18" si="110">SUM(S19:S20)</f>
        <v>52199.491207784493</v>
      </c>
      <c r="T18" s="92">
        <f t="shared" ref="T18" si="111">SUM(T19:T20)</f>
        <v>52365.077148315999</v>
      </c>
      <c r="U18" s="92">
        <f t="shared" ref="U18" si="112">SUM(U19:U20)</f>
        <v>52726.154836860078</v>
      </c>
      <c r="V18" s="92">
        <f t="shared" ref="V18" si="113">SUM(V19:V20)</f>
        <v>53255.899437596832</v>
      </c>
      <c r="W18" s="92">
        <f t="shared" ref="W18" si="114">SUM(W19:W20)</f>
        <v>54272.587348129615</v>
      </c>
      <c r="X18" s="92">
        <f t="shared" ref="X18" si="115">SUM(X19:X20)</f>
        <v>54090.848661462769</v>
      </c>
      <c r="Y18" s="92">
        <f t="shared" ref="Y18" si="116">SUM(Y19:Y20)</f>
        <v>52571.955029237826</v>
      </c>
      <c r="Z18" s="92">
        <f t="shared" ref="Z18:AC18" si="117">SUM(Z19:Z20)</f>
        <v>53013.625039640647</v>
      </c>
      <c r="AA18" s="92">
        <f t="shared" si="117"/>
        <v>54783.665699240781</v>
      </c>
      <c r="AB18" s="92">
        <f t="shared" si="117"/>
        <v>56454.828230336556</v>
      </c>
      <c r="AC18" s="92">
        <f t="shared" si="117"/>
        <v>56793.204147403674</v>
      </c>
      <c r="AD18" s="92">
        <v>58173.537318892304</v>
      </c>
      <c r="AE18" s="92">
        <v>56278.561073922145</v>
      </c>
      <c r="AF18" s="92">
        <v>55987.234517351812</v>
      </c>
      <c r="AG18" s="92">
        <v>55941.68949070244</v>
      </c>
      <c r="AH18" s="33">
        <v>56294.346586747648</v>
      </c>
      <c r="AI18" s="33">
        <v>56540.421711937575</v>
      </c>
      <c r="AJ18" s="200">
        <v>55892.40086585989</v>
      </c>
      <c r="AK18" s="195">
        <v>56848.47391836725</v>
      </c>
      <c r="AL18" s="195">
        <v>56515.943143782213</v>
      </c>
      <c r="AM18" s="195">
        <v>57240.857448860086</v>
      </c>
      <c r="AN18" s="195">
        <v>58541.087290807402</v>
      </c>
      <c r="AO18" s="195">
        <v>60034.006768652085</v>
      </c>
      <c r="AP18" s="195">
        <v>65488.721014619965</v>
      </c>
      <c r="AQ18" s="195">
        <v>66316.520381201321</v>
      </c>
      <c r="AR18" s="195">
        <v>65536.52163364616</v>
      </c>
      <c r="AS18" s="195">
        <v>65138.372277867777</v>
      </c>
      <c r="AT18" s="195">
        <v>64258.512530384709</v>
      </c>
      <c r="AU18" s="195">
        <v>62784.461281203032</v>
      </c>
      <c r="AV18" s="195">
        <v>60236.122699023268</v>
      </c>
      <c r="AW18" s="194">
        <f>Monthly!EO18</f>
        <v>62212.251456318176</v>
      </c>
      <c r="AX18" s="194">
        <v>61979.539545759799</v>
      </c>
      <c r="AY18" s="194">
        <v>84227.501681148133</v>
      </c>
      <c r="AZ18" s="194">
        <v>82507.607732696735</v>
      </c>
      <c r="BA18" s="194">
        <v>82857.291942921773</v>
      </c>
      <c r="BB18" s="194">
        <v>81433.250853644669</v>
      </c>
    </row>
    <row r="19" spans="1:54" ht="18" x14ac:dyDescent="0.25">
      <c r="A19" s="42" t="s">
        <v>8</v>
      </c>
      <c r="B19" s="165">
        <v>0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  <c r="T19" s="165">
        <v>0</v>
      </c>
      <c r="U19" s="165">
        <v>0</v>
      </c>
      <c r="V19" s="165">
        <v>0</v>
      </c>
      <c r="W19" s="165">
        <v>0</v>
      </c>
      <c r="X19" s="165">
        <v>0</v>
      </c>
      <c r="Y19" s="165">
        <v>0</v>
      </c>
      <c r="Z19" s="165">
        <v>0</v>
      </c>
      <c r="AA19" s="165">
        <v>0</v>
      </c>
      <c r="AB19" s="165">
        <v>0</v>
      </c>
      <c r="AC19" s="165">
        <v>0</v>
      </c>
      <c r="AD19" s="165">
        <v>0</v>
      </c>
      <c r="AE19" s="165">
        <v>0</v>
      </c>
      <c r="AF19" s="165">
        <v>0</v>
      </c>
      <c r="AG19" s="165">
        <v>0</v>
      </c>
      <c r="AH19" s="165">
        <v>0</v>
      </c>
      <c r="AI19" s="165">
        <v>0</v>
      </c>
      <c r="AJ19" s="201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6">
        <v>0</v>
      </c>
      <c r="AR19" s="196">
        <v>0</v>
      </c>
      <c r="AS19" s="196">
        <v>0</v>
      </c>
      <c r="AT19" s="196">
        <v>0</v>
      </c>
      <c r="AU19" s="196">
        <v>0</v>
      </c>
      <c r="AV19" s="196">
        <v>0</v>
      </c>
      <c r="AW19" s="196">
        <v>0</v>
      </c>
      <c r="AX19" s="196">
        <v>100.33071184263912</v>
      </c>
      <c r="AY19" s="196">
        <v>136.65822044763237</v>
      </c>
      <c r="AZ19" s="196">
        <v>222.25922746975917</v>
      </c>
      <c r="BA19" s="196">
        <v>223.3248666028158</v>
      </c>
      <c r="BB19" s="196">
        <v>224.43206851818502</v>
      </c>
    </row>
    <row r="20" spans="1:54" x14ac:dyDescent="0.25">
      <c r="A20" s="42" t="s">
        <v>139</v>
      </c>
      <c r="B20" s="92">
        <v>48955.705742607861</v>
      </c>
      <c r="C20" s="92">
        <v>49773.286771789717</v>
      </c>
      <c r="D20" s="92">
        <v>49160.973490185497</v>
      </c>
      <c r="E20" s="92">
        <v>52306.745385256312</v>
      </c>
      <c r="F20" s="92">
        <v>54296.370701615262</v>
      </c>
      <c r="G20" s="92">
        <v>53919.41130366236</v>
      </c>
      <c r="H20" s="92">
        <v>56216.261288359674</v>
      </c>
      <c r="I20" s="92">
        <v>58358.214570016389</v>
      </c>
      <c r="J20" s="92">
        <v>58423.54393023868</v>
      </c>
      <c r="K20" s="92">
        <v>57288.753626662961</v>
      </c>
      <c r="L20" s="92">
        <v>57137.445729903149</v>
      </c>
      <c r="M20" s="92">
        <v>57812.423358596927</v>
      </c>
      <c r="N20" s="92">
        <v>57824.769643502819</v>
      </c>
      <c r="O20" s="92">
        <v>57755.506521844378</v>
      </c>
      <c r="P20" s="92">
        <v>55811.47668113852</v>
      </c>
      <c r="Q20" s="92">
        <v>54218.043285457323</v>
      </c>
      <c r="R20" s="92">
        <v>51296.70580634108</v>
      </c>
      <c r="S20" s="92">
        <v>52199.491207784493</v>
      </c>
      <c r="T20" s="92">
        <v>52365.077148315999</v>
      </c>
      <c r="U20" s="92">
        <v>52726.154836860078</v>
      </c>
      <c r="V20" s="92">
        <v>53255.899437596832</v>
      </c>
      <c r="W20" s="92">
        <v>54272.587348129615</v>
      </c>
      <c r="X20" s="92">
        <v>54090.848661462769</v>
      </c>
      <c r="Y20" s="92">
        <v>52571.955029237826</v>
      </c>
      <c r="Z20" s="92">
        <v>53013.625039640647</v>
      </c>
      <c r="AA20" s="92">
        <v>54783.665699240781</v>
      </c>
      <c r="AB20" s="92">
        <v>56454.828230336556</v>
      </c>
      <c r="AC20" s="92">
        <v>56793.204147403674</v>
      </c>
      <c r="AD20" s="92">
        <v>58173.537318892304</v>
      </c>
      <c r="AE20" s="92">
        <v>56278.561073922145</v>
      </c>
      <c r="AF20" s="92">
        <v>55987.234517351812</v>
      </c>
      <c r="AG20" s="92">
        <v>55941.68949070244</v>
      </c>
      <c r="AH20" s="33">
        <v>56294.346586747648</v>
      </c>
      <c r="AI20" s="33">
        <v>56540.421711937575</v>
      </c>
      <c r="AJ20" s="200">
        <v>55892.40086585989</v>
      </c>
      <c r="AK20" s="195">
        <v>56848.47391836725</v>
      </c>
      <c r="AL20" s="195">
        <v>56515.943143782213</v>
      </c>
      <c r="AM20" s="195">
        <v>57240.857448860086</v>
      </c>
      <c r="AN20" s="195">
        <v>58541.087290807402</v>
      </c>
      <c r="AO20" s="195">
        <v>60034.006768652085</v>
      </c>
      <c r="AP20" s="195">
        <v>65488.721014619965</v>
      </c>
      <c r="AQ20" s="195">
        <v>66316.520381201321</v>
      </c>
      <c r="AR20" s="195">
        <v>65536.52163364616</v>
      </c>
      <c r="AS20" s="195">
        <v>65138.372277867777</v>
      </c>
      <c r="AT20" s="195">
        <v>64258.512530384709</v>
      </c>
      <c r="AU20" s="195">
        <v>62784.461281203032</v>
      </c>
      <c r="AV20" s="195">
        <v>60236.122699023268</v>
      </c>
      <c r="AW20" s="194">
        <f>Monthly!EO20</f>
        <v>62212.251456318176</v>
      </c>
      <c r="AX20" s="194">
        <v>61879.208833917161</v>
      </c>
      <c r="AY20" s="194">
        <v>84090.843460700504</v>
      </c>
      <c r="AZ20" s="194">
        <v>82285.348505226983</v>
      </c>
      <c r="BA20" s="194">
        <v>82633.96707631895</v>
      </c>
      <c r="BB20" s="194">
        <v>81208.818785126481</v>
      </c>
    </row>
    <row r="21" spans="1:54" x14ac:dyDescent="0.25">
      <c r="A21" s="90" t="s">
        <v>169</v>
      </c>
      <c r="B21" s="92">
        <f t="shared" ref="B21" si="118">SUM(B22:B26)</f>
        <v>122960.50386715337</v>
      </c>
      <c r="C21" s="92">
        <f t="shared" ref="C21" si="119">SUM(C22:C26)</f>
        <v>125779.05918655101</v>
      </c>
      <c r="D21" s="92">
        <f t="shared" ref="D21" si="120">SUM(D22:D26)</f>
        <v>126589.63896374438</v>
      </c>
      <c r="E21" s="92">
        <f t="shared" ref="E21" si="121">SUM(E22:E26)</f>
        <v>134528.6149796001</v>
      </c>
      <c r="F21" s="92">
        <f>SUM(F22:F26)</f>
        <v>139069.89596107576</v>
      </c>
      <c r="G21" s="92">
        <f t="shared" ref="G21" si="122">SUM(G22:G26)</f>
        <v>168346.8507215128</v>
      </c>
      <c r="H21" s="92">
        <f>SUM(H22:H26)</f>
        <v>179307.96152824882</v>
      </c>
      <c r="I21" s="92">
        <f>SUM(I22:I26)</f>
        <v>189411.80666614088</v>
      </c>
      <c r="J21" s="92">
        <f t="shared" ref="J21" si="123">SUM(J22:J26)</f>
        <v>190779.70331888585</v>
      </c>
      <c r="K21" s="92">
        <f t="shared" ref="K21" si="124">SUM(K22:K26)</f>
        <v>186342.33661637091</v>
      </c>
      <c r="L21" s="92">
        <f t="shared" ref="L21" si="125">SUM(L22:L26)</f>
        <v>188655.55059874686</v>
      </c>
      <c r="M21" s="92">
        <f t="shared" ref="M21" si="126">SUM(M22:M26)</f>
        <v>188915.11944840217</v>
      </c>
      <c r="N21" s="92">
        <f t="shared" ref="N21" si="127">SUM(N22:N26)</f>
        <v>195148.40099132233</v>
      </c>
      <c r="O21" s="92">
        <f t="shared" ref="O21" si="128">SUM(O22:O26)</f>
        <v>196032.59197743278</v>
      </c>
      <c r="P21" s="92">
        <f t="shared" ref="P21" si="129">SUM(P22:P26)</f>
        <v>194772.44358080992</v>
      </c>
      <c r="Q21" s="92">
        <f t="shared" ref="Q21" si="130">SUM(Q22:Q26)</f>
        <v>190127.17497379379</v>
      </c>
      <c r="R21" s="92">
        <f t="shared" ref="R21" si="131">SUM(R22:R26)</f>
        <v>182839.19788743556</v>
      </c>
      <c r="S21" s="92">
        <f t="shared" ref="S21" si="132">SUM(S22:S26)</f>
        <v>184492.7269046898</v>
      </c>
      <c r="T21" s="92">
        <f t="shared" ref="T21" si="133">SUM(T22:T26)</f>
        <v>186131.45019118214</v>
      </c>
      <c r="U21" s="92">
        <f t="shared" ref="U21" si="134">SUM(U22:U26)</f>
        <v>187128.4997273951</v>
      </c>
      <c r="V21" s="92">
        <f t="shared" ref="V21" si="135">SUM(V22:V26)</f>
        <v>207816.23598234681</v>
      </c>
      <c r="W21" s="92">
        <f t="shared" ref="W21" si="136">SUM(W22:W26)</f>
        <v>210645.87091385611</v>
      </c>
      <c r="X21" s="92">
        <f t="shared" ref="X21" si="137">SUM(X22:X26)</f>
        <v>211192.57672689107</v>
      </c>
      <c r="Y21" s="92">
        <f t="shared" ref="Y21" si="138">SUM(Y22:Y26)</f>
        <v>206552.60800028162</v>
      </c>
      <c r="Z21" s="92">
        <f t="shared" ref="Z21:AC21" si="139">SUM(Z22:Z26)</f>
        <v>208229.74195039368</v>
      </c>
      <c r="AA21" s="92">
        <f t="shared" si="139"/>
        <v>212456.39410430338</v>
      </c>
      <c r="AB21" s="92">
        <f t="shared" si="139"/>
        <v>218008.88520619014</v>
      </c>
      <c r="AC21" s="92">
        <f t="shared" si="139"/>
        <v>218229.78029886843</v>
      </c>
      <c r="AD21" s="92">
        <v>221988.70984496825</v>
      </c>
      <c r="AE21" s="92">
        <v>216786.70949375929</v>
      </c>
      <c r="AF21" s="92">
        <v>215031.81182229173</v>
      </c>
      <c r="AG21" s="92">
        <v>215547.13722689881</v>
      </c>
      <c r="AH21" s="33">
        <v>216749.30423663152</v>
      </c>
      <c r="AI21" s="33">
        <v>217233.70773113059</v>
      </c>
      <c r="AJ21" s="200">
        <v>214690.42649836911</v>
      </c>
      <c r="AK21" s="195">
        <v>217594.25747904656</v>
      </c>
      <c r="AL21" s="195">
        <v>217930.30797042628</v>
      </c>
      <c r="AM21" s="195">
        <v>218502.46438986537</v>
      </c>
      <c r="AN21" s="195">
        <v>223017.81618031126</v>
      </c>
      <c r="AO21" s="195">
        <v>226852.58213071316</v>
      </c>
      <c r="AP21" s="195">
        <v>225115.86838589795</v>
      </c>
      <c r="AQ21" s="195">
        <v>227094.9797814645</v>
      </c>
      <c r="AR21" s="195">
        <v>224136.89743688834</v>
      </c>
      <c r="AS21" s="195">
        <v>377935.49462058954</v>
      </c>
      <c r="AT21" s="195">
        <v>376029.16753295599</v>
      </c>
      <c r="AU21" s="195">
        <v>370698.43118827941</v>
      </c>
      <c r="AV21" s="195">
        <v>365614.43802810827</v>
      </c>
      <c r="AW21" s="194">
        <f>Monthly!EO21</f>
        <v>369436.28147013299</v>
      </c>
      <c r="AX21" s="194">
        <v>370231.01817918615</v>
      </c>
      <c r="AY21" s="194">
        <v>501486.95974744164</v>
      </c>
      <c r="AZ21" s="194">
        <v>499211.74947214458</v>
      </c>
      <c r="BA21" s="194">
        <v>499735.55667252245</v>
      </c>
      <c r="BB21" s="194">
        <v>500383.08787065855</v>
      </c>
    </row>
    <row r="22" spans="1:54" ht="18" x14ac:dyDescent="0.25">
      <c r="A22" s="42" t="s">
        <v>140</v>
      </c>
      <c r="B22" s="92">
        <v>659.39936669046381</v>
      </c>
      <c r="C22" s="92">
        <v>662.05327954149993</v>
      </c>
      <c r="D22" s="92">
        <v>674.97448915831842</v>
      </c>
      <c r="E22" s="92">
        <v>719.46180821039013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165">
        <v>0</v>
      </c>
      <c r="Q22" s="165">
        <v>0</v>
      </c>
      <c r="R22" s="92">
        <v>0</v>
      </c>
      <c r="S22" s="165">
        <v>0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65">
        <v>0</v>
      </c>
      <c r="Z22" s="165">
        <v>0</v>
      </c>
      <c r="AA22" s="165">
        <v>0</v>
      </c>
      <c r="AB22" s="165">
        <v>0</v>
      </c>
      <c r="AC22" s="165">
        <v>0</v>
      </c>
      <c r="AD22" s="165">
        <v>0</v>
      </c>
      <c r="AE22" s="165">
        <v>0</v>
      </c>
      <c r="AF22" s="165">
        <v>0</v>
      </c>
      <c r="AG22" s="165">
        <v>0</v>
      </c>
      <c r="AH22" s="165">
        <v>0</v>
      </c>
      <c r="AI22" s="165">
        <v>0</v>
      </c>
      <c r="AJ22" s="201">
        <v>0</v>
      </c>
      <c r="AK22" s="196">
        <v>0</v>
      </c>
      <c r="AL22" s="196">
        <v>0</v>
      </c>
      <c r="AM22" s="196">
        <v>0</v>
      </c>
      <c r="AN22" s="196">
        <v>0</v>
      </c>
      <c r="AO22" s="196">
        <v>0</v>
      </c>
      <c r="AP22" s="196">
        <v>0</v>
      </c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  <c r="AX22" s="196">
        <v>0</v>
      </c>
      <c r="AY22" s="196">
        <v>0</v>
      </c>
      <c r="AZ22" s="196">
        <v>0</v>
      </c>
      <c r="BA22" s="196">
        <v>0</v>
      </c>
      <c r="BB22" s="196">
        <v>0</v>
      </c>
    </row>
    <row r="23" spans="1:54" ht="18" x14ac:dyDescent="0.25">
      <c r="A23" s="42" t="s">
        <v>141</v>
      </c>
      <c r="B23" s="165">
        <v>0</v>
      </c>
      <c r="C23" s="165">
        <v>0</v>
      </c>
      <c r="D23" s="165">
        <v>0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165">
        <v>0</v>
      </c>
      <c r="V23" s="165">
        <v>0</v>
      </c>
      <c r="W23" s="165">
        <v>0</v>
      </c>
      <c r="X23" s="165">
        <v>0</v>
      </c>
      <c r="Y23" s="165">
        <v>0</v>
      </c>
      <c r="Z23" s="165">
        <v>0</v>
      </c>
      <c r="AA23" s="165">
        <v>0</v>
      </c>
      <c r="AB23" s="165">
        <v>0</v>
      </c>
      <c r="AC23" s="165">
        <v>0</v>
      </c>
      <c r="AD23" s="165">
        <v>0</v>
      </c>
      <c r="AE23" s="165">
        <v>0</v>
      </c>
      <c r="AF23" s="165">
        <v>0</v>
      </c>
      <c r="AG23" s="165">
        <v>0</v>
      </c>
      <c r="AH23" s="165">
        <v>0</v>
      </c>
      <c r="AI23" s="165">
        <v>0</v>
      </c>
      <c r="AJ23" s="201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AX23" s="196">
        <v>0</v>
      </c>
      <c r="AY23" s="196">
        <v>0</v>
      </c>
      <c r="AZ23" s="196">
        <v>0</v>
      </c>
      <c r="BA23" s="196">
        <v>0</v>
      </c>
      <c r="BB23" s="196">
        <v>0</v>
      </c>
    </row>
    <row r="24" spans="1:54" ht="18" x14ac:dyDescent="0.25">
      <c r="A24" s="42" t="s">
        <v>142</v>
      </c>
      <c r="B24" s="165">
        <v>0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  <c r="Q24" s="165">
        <v>0</v>
      </c>
      <c r="R24" s="165">
        <v>0</v>
      </c>
      <c r="S24" s="165">
        <v>0</v>
      </c>
      <c r="T24" s="165">
        <v>0</v>
      </c>
      <c r="U24" s="165">
        <v>0</v>
      </c>
      <c r="V24" s="165">
        <v>0</v>
      </c>
      <c r="W24" s="165">
        <v>0</v>
      </c>
      <c r="X24" s="165">
        <v>0</v>
      </c>
      <c r="Y24" s="165">
        <v>0</v>
      </c>
      <c r="Z24" s="165">
        <v>0</v>
      </c>
      <c r="AA24" s="165">
        <v>0</v>
      </c>
      <c r="AB24" s="165">
        <v>0</v>
      </c>
      <c r="AC24" s="165">
        <v>0</v>
      </c>
      <c r="AD24" s="165">
        <v>0</v>
      </c>
      <c r="AE24" s="165">
        <v>0</v>
      </c>
      <c r="AF24" s="165">
        <v>0</v>
      </c>
      <c r="AG24" s="165">
        <v>0</v>
      </c>
      <c r="AH24" s="165">
        <v>0</v>
      </c>
      <c r="AI24" s="165">
        <v>0</v>
      </c>
      <c r="AJ24" s="201">
        <v>0</v>
      </c>
      <c r="AK24" s="196">
        <v>0</v>
      </c>
      <c r="AL24" s="196">
        <v>0</v>
      </c>
      <c r="AM24" s="196">
        <v>0</v>
      </c>
      <c r="AN24" s="196">
        <v>0</v>
      </c>
      <c r="AO24" s="196">
        <v>0</v>
      </c>
      <c r="AP24" s="196">
        <v>0</v>
      </c>
      <c r="AQ24" s="196">
        <v>0</v>
      </c>
      <c r="AR24" s="196">
        <v>0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  <c r="AX24" s="196">
        <v>0</v>
      </c>
      <c r="AY24" s="196">
        <v>0</v>
      </c>
      <c r="AZ24" s="196">
        <v>0</v>
      </c>
      <c r="BA24" s="196">
        <v>0</v>
      </c>
      <c r="BB24" s="196">
        <v>0</v>
      </c>
    </row>
    <row r="25" spans="1:54" x14ac:dyDescent="0.25">
      <c r="A25" s="42" t="s">
        <v>151</v>
      </c>
      <c r="B25" s="92">
        <v>1263.5526957243542</v>
      </c>
      <c r="C25" s="92">
        <v>1284.6545611295285</v>
      </c>
      <c r="D25" s="92">
        <v>1267.2123506122134</v>
      </c>
      <c r="E25" s="92">
        <v>1348.3002688251913</v>
      </c>
      <c r="F25" s="92">
        <v>1399.5864333370505</v>
      </c>
      <c r="G25" s="92">
        <v>1338.8683054948801</v>
      </c>
      <c r="H25" s="92">
        <v>1409.9562287991603</v>
      </c>
      <c r="I25" s="92">
        <v>1463.6846987158799</v>
      </c>
      <c r="J25" s="92">
        <v>1477.9219527348</v>
      </c>
      <c r="K25" s="92">
        <v>1449.2155205572562</v>
      </c>
      <c r="L25" s="92">
        <v>1456.6893108126799</v>
      </c>
      <c r="M25" s="92">
        <v>1473.8975126179162</v>
      </c>
      <c r="N25" s="92">
        <v>1485.3396344463201</v>
      </c>
      <c r="O25" s="92">
        <v>1483.5604788969074</v>
      </c>
      <c r="P25" s="92">
        <v>1446.1406909145455</v>
      </c>
      <c r="Q25" s="92">
        <v>1403.2911035654809</v>
      </c>
      <c r="R25" s="92">
        <v>1338.6097410242483</v>
      </c>
      <c r="S25" s="92">
        <v>1362.3494515427371</v>
      </c>
      <c r="T25" s="166">
        <v>1364.6277074173677</v>
      </c>
      <c r="U25" s="166">
        <v>1374.0373492082481</v>
      </c>
      <c r="V25" s="166">
        <v>1400.4672660534707</v>
      </c>
      <c r="W25" s="92">
        <v>1427.203048446215</v>
      </c>
      <c r="X25" s="92">
        <v>1434.7834352122977</v>
      </c>
      <c r="Y25" s="92">
        <v>1394.4941168286057</v>
      </c>
      <c r="Z25" s="92">
        <v>1418.2035347640037</v>
      </c>
      <c r="AA25" s="92">
        <v>1465.5550961455137</v>
      </c>
      <c r="AB25" s="92">
        <v>1524.4772678127231</v>
      </c>
      <c r="AC25" s="92">
        <v>1533.614597775706</v>
      </c>
      <c r="AD25" s="92">
        <v>1582.4755667920319</v>
      </c>
      <c r="AE25" s="92">
        <v>1544.7974308792341</v>
      </c>
      <c r="AF25" s="92">
        <v>1537.180379086582</v>
      </c>
      <c r="AG25" s="92">
        <v>1535.9298990095799</v>
      </c>
      <c r="AH25" s="33">
        <v>1560.1555771012415</v>
      </c>
      <c r="AI25" s="33">
        <v>1566.97536456177</v>
      </c>
      <c r="AJ25" s="200">
        <v>1563.829948845266</v>
      </c>
      <c r="AK25" s="195">
        <v>1590.5801984254051</v>
      </c>
      <c r="AL25" s="195">
        <v>1599.7207254867753</v>
      </c>
      <c r="AM25" s="195">
        <v>1620.2398989009855</v>
      </c>
      <c r="AN25" s="195">
        <v>1673.8858661143738</v>
      </c>
      <c r="AO25" s="195">
        <v>1716.5734369959532</v>
      </c>
      <c r="AP25" s="195">
        <v>1717.94227201645</v>
      </c>
      <c r="AQ25" s="195">
        <v>1740.4886803549543</v>
      </c>
      <c r="AR25" s="195">
        <v>1733.2242263929411</v>
      </c>
      <c r="AS25" s="195">
        <v>1720.3412953640607</v>
      </c>
      <c r="AT25" s="195">
        <v>1713.4694013906835</v>
      </c>
      <c r="AU25" s="195">
        <v>1668.8947854199937</v>
      </c>
      <c r="AV25" s="195">
        <v>1622.9706168003261</v>
      </c>
      <c r="AW25" s="194">
        <f>Monthly!EO25</f>
        <v>1680.9329265124029</v>
      </c>
      <c r="AX25" s="194">
        <v>1702.7156390912785</v>
      </c>
      <c r="AY25" s="194">
        <v>2313.6057658967288</v>
      </c>
      <c r="AZ25" s="194">
        <v>2302.3796558168656</v>
      </c>
      <c r="BA25" s="194">
        <v>2338.710400677809</v>
      </c>
      <c r="BB25" s="194">
        <v>2340.8456518178277</v>
      </c>
    </row>
    <row r="26" spans="1:54" x14ac:dyDescent="0.25">
      <c r="A26" s="42" t="s">
        <v>152</v>
      </c>
      <c r="B26" s="92">
        <v>121037.55180473856</v>
      </c>
      <c r="C26" s="92">
        <v>123832.35134587997</v>
      </c>
      <c r="D26" s="92">
        <v>124647.45212397385</v>
      </c>
      <c r="E26" s="92">
        <v>132460.85290256451</v>
      </c>
      <c r="F26" s="92">
        <v>137670.30952773872</v>
      </c>
      <c r="G26" s="92">
        <v>167007.98241601791</v>
      </c>
      <c r="H26" s="92">
        <v>177898.00529944967</v>
      </c>
      <c r="I26" s="92">
        <v>187948.12196742499</v>
      </c>
      <c r="J26" s="92">
        <v>189301.78136615106</v>
      </c>
      <c r="K26" s="92">
        <v>184893.12109581367</v>
      </c>
      <c r="L26" s="92">
        <v>187198.86128793418</v>
      </c>
      <c r="M26" s="92">
        <v>187441.22193578424</v>
      </c>
      <c r="N26" s="92">
        <v>193663.06135687602</v>
      </c>
      <c r="O26" s="92">
        <v>194549.03149853586</v>
      </c>
      <c r="P26" s="92">
        <v>193326.30288989536</v>
      </c>
      <c r="Q26" s="92">
        <v>188723.88387022831</v>
      </c>
      <c r="R26" s="92">
        <v>181500.58814641132</v>
      </c>
      <c r="S26" s="92">
        <v>183130.37745314706</v>
      </c>
      <c r="T26" s="92">
        <v>184766.82248376479</v>
      </c>
      <c r="U26" s="92">
        <v>185754.46237818684</v>
      </c>
      <c r="V26" s="92">
        <v>206415.76871629333</v>
      </c>
      <c r="W26" s="92">
        <v>209218.66786540989</v>
      </c>
      <c r="X26" s="92">
        <v>209757.79329167877</v>
      </c>
      <c r="Y26" s="92">
        <v>205158.11388345301</v>
      </c>
      <c r="Z26" s="92">
        <v>206811.53841562968</v>
      </c>
      <c r="AA26" s="92">
        <v>210990.83900815787</v>
      </c>
      <c r="AB26" s="92">
        <v>216484.40793837741</v>
      </c>
      <c r="AC26" s="92">
        <v>216696.16570109272</v>
      </c>
      <c r="AD26" s="92">
        <v>220406.23427817621</v>
      </c>
      <c r="AE26" s="92">
        <v>215241.91206288006</v>
      </c>
      <c r="AF26" s="92">
        <v>213494.63144320514</v>
      </c>
      <c r="AG26" s="92">
        <v>214011.20732788922</v>
      </c>
      <c r="AH26" s="33">
        <v>215189.14865953027</v>
      </c>
      <c r="AI26" s="33">
        <v>215666.73236656882</v>
      </c>
      <c r="AJ26" s="200">
        <v>213126.59654952385</v>
      </c>
      <c r="AK26" s="195">
        <v>216003.67728062117</v>
      </c>
      <c r="AL26" s="195">
        <v>216330.5872449395</v>
      </c>
      <c r="AM26" s="195">
        <v>216882.22449096438</v>
      </c>
      <c r="AN26" s="195">
        <v>221343.93031419688</v>
      </c>
      <c r="AO26" s="195">
        <v>225136.00869371722</v>
      </c>
      <c r="AP26" s="195">
        <v>223397.92611388149</v>
      </c>
      <c r="AQ26" s="195">
        <v>225354.49110110954</v>
      </c>
      <c r="AR26" s="195">
        <v>222403.67321049538</v>
      </c>
      <c r="AS26" s="195">
        <v>376215.15332522546</v>
      </c>
      <c r="AT26" s="195">
        <v>374315.6981315653</v>
      </c>
      <c r="AU26" s="195">
        <v>369029.53640285943</v>
      </c>
      <c r="AV26" s="195">
        <v>363991.46741130797</v>
      </c>
      <c r="AW26" s="194">
        <f>Monthly!EO26</f>
        <v>367755.34854362061</v>
      </c>
      <c r="AX26" s="194">
        <v>368528.30254009488</v>
      </c>
      <c r="AY26" s="194">
        <v>499173.3539815449</v>
      </c>
      <c r="AZ26" s="194">
        <v>496909.3698163277</v>
      </c>
      <c r="BA26" s="194">
        <v>497396.84627184464</v>
      </c>
      <c r="BB26" s="194">
        <v>498042.24221884075</v>
      </c>
    </row>
    <row r="27" spans="1:54" x14ac:dyDescent="0.25">
      <c r="A27" s="90" t="s">
        <v>143</v>
      </c>
      <c r="B27" s="92">
        <f t="shared" ref="B27" si="140">SUM(B28,B31)</f>
        <v>7647.4563357156949</v>
      </c>
      <c r="C27" s="92">
        <f t="shared" ref="C27" si="141">SUM(C28,C31)</f>
        <v>7284.0993413754277</v>
      </c>
      <c r="D27" s="92">
        <f t="shared" ref="D27" si="142">SUM(D28,D31)</f>
        <v>7036.5163454638623</v>
      </c>
      <c r="E27" s="92">
        <f t="shared" ref="E27" si="143">SUM(E28,E31)</f>
        <v>6625.9288156554903</v>
      </c>
      <c r="F27" s="92">
        <f t="shared" ref="F27" si="144">SUM(F28,F31)</f>
        <v>4207.5020430168697</v>
      </c>
      <c r="G27" s="92">
        <f t="shared" ref="G27" si="145">SUM(G28,G31)</f>
        <v>4085.6391338425101</v>
      </c>
      <c r="H27" s="92">
        <f t="shared" ref="H27" si="146">SUM(H28,H31)</f>
        <v>3580.0273860649204</v>
      </c>
      <c r="I27" s="92">
        <f t="shared" ref="I27" si="147">SUM(I28,I31)</f>
        <v>2683.9003517857632</v>
      </c>
      <c r="J27" s="92">
        <f t="shared" ref="J27" si="148">SUM(J28,J31)</f>
        <v>2813.1800400000002</v>
      </c>
      <c r="K27" s="92">
        <f t="shared" ref="K27" si="149">SUM(K28,K31)</f>
        <v>2767.413</v>
      </c>
      <c r="L27" s="92">
        <f t="shared" ref="L27" si="150">SUM(L28,L31)</f>
        <v>2765.0627399999998</v>
      </c>
      <c r="M27" s="92">
        <f t="shared" ref="M27" si="151">SUM(M28,M31)</f>
        <v>2591.3391225999999</v>
      </c>
      <c r="N27" s="92">
        <f t="shared" ref="N27" si="152">SUM(N28,N31)</f>
        <v>2617.1378</v>
      </c>
      <c r="O27" s="92">
        <f t="shared" ref="O27" si="153">SUM(O28,O31)</f>
        <v>2434.39744028</v>
      </c>
      <c r="P27" s="92">
        <f t="shared" ref="P27" si="154">SUM(P28,P31)</f>
        <v>2395.3965954</v>
      </c>
      <c r="Q27" s="92">
        <f t="shared" ref="Q27" si="155">SUM(Q28,Q31)</f>
        <v>2410.068722</v>
      </c>
      <c r="R27" s="92">
        <f t="shared" ref="R27" si="156">SUM(R28,R31)</f>
        <v>2345.3326542000004</v>
      </c>
      <c r="S27" s="92">
        <f t="shared" ref="S27" si="157">SUM(S28,S31)</f>
        <v>2371.609815716331</v>
      </c>
      <c r="T27" s="92">
        <f t="shared" ref="T27" si="158">SUM(T28,T31)</f>
        <v>2328.0063868999964</v>
      </c>
      <c r="U27" s="92">
        <f t="shared" ref="U27" si="159">SUM(U28,U31)</f>
        <v>2249.396514027892</v>
      </c>
      <c r="V27" s="92">
        <f t="shared" ref="V27" si="160">SUM(V28,V31)</f>
        <v>2238.9706522534093</v>
      </c>
      <c r="W27" s="92">
        <f t="shared" ref="W27" si="161">SUM(W28,W31)</f>
        <v>2175.3172851725767</v>
      </c>
      <c r="X27" s="92">
        <f t="shared" ref="X27" si="162">SUM(X28,X31)</f>
        <v>2229.2904508427027</v>
      </c>
      <c r="Y27" s="92">
        <f t="shared" ref="Y27" si="163">SUM(Y28,Y31)</f>
        <v>2148.1173577286036</v>
      </c>
      <c r="Z27" s="92">
        <f t="shared" ref="Z27:AC27" si="164">SUM(Z28,Z31)</f>
        <v>2012.8571225016144</v>
      </c>
      <c r="AA27" s="92">
        <f t="shared" si="164"/>
        <v>2165.7698824788304</v>
      </c>
      <c r="AB27" s="92">
        <f t="shared" si="164"/>
        <v>2163.471848577507</v>
      </c>
      <c r="AC27" s="92">
        <f t="shared" si="164"/>
        <v>2007.9502077917025</v>
      </c>
      <c r="AD27" s="92">
        <v>2020.8569614304711</v>
      </c>
      <c r="AE27" s="92">
        <v>1983.1995604344468</v>
      </c>
      <c r="AF27" s="92">
        <v>1951.7059854698389</v>
      </c>
      <c r="AG27" s="92">
        <v>1867.63656922429</v>
      </c>
      <c r="AH27" s="33">
        <v>1874.472408761176</v>
      </c>
      <c r="AI27" s="163">
        <v>1781.257308526237</v>
      </c>
      <c r="AJ27" s="200">
        <v>1775.0513423434661</v>
      </c>
      <c r="AK27" s="195">
        <v>1597.6052383278363</v>
      </c>
      <c r="AL27" s="195">
        <v>1612.226521086244</v>
      </c>
      <c r="AM27" s="195">
        <v>1626.2037383747108</v>
      </c>
      <c r="AN27" s="195">
        <v>1640.5430076308037</v>
      </c>
      <c r="AO27" s="195">
        <v>1441.3681749938828</v>
      </c>
      <c r="AP27" s="195">
        <v>1451.9373891526966</v>
      </c>
      <c r="AQ27" s="195">
        <v>1468.3350235814348</v>
      </c>
      <c r="AR27" s="195">
        <v>1475.9872680721262</v>
      </c>
      <c r="AS27" s="195">
        <v>1482.0458059856574</v>
      </c>
      <c r="AT27" s="195">
        <v>1501.1841245530904</v>
      </c>
      <c r="AU27" s="195">
        <v>1295.7224132472418</v>
      </c>
      <c r="AV27" s="195">
        <v>1300.9520626926876</v>
      </c>
      <c r="AW27" s="194">
        <f>Monthly!EO27</f>
        <v>1307.8991271790619</v>
      </c>
      <c r="AX27" s="194">
        <v>1313.3940277751067</v>
      </c>
      <c r="AY27" s="194">
        <v>1786.9002759688444</v>
      </c>
      <c r="AZ27" s="194">
        <v>1796.6511397264421</v>
      </c>
      <c r="BA27" s="194">
        <v>1805.4965327793384</v>
      </c>
      <c r="BB27" s="194">
        <v>1814.0886218009207</v>
      </c>
    </row>
    <row r="28" spans="1:54" ht="18" x14ac:dyDescent="0.25">
      <c r="A28" s="90" t="s">
        <v>144</v>
      </c>
      <c r="B28" s="163">
        <f t="shared" ref="B28" si="165">SUM(B29,B30)</f>
        <v>0</v>
      </c>
      <c r="C28" s="163">
        <f t="shared" ref="C28" si="166">SUM(C29,C30)</f>
        <v>0</v>
      </c>
      <c r="D28" s="163">
        <f t="shared" ref="D28" si="167">SUM(D29,D30)</f>
        <v>0</v>
      </c>
      <c r="E28" s="163">
        <f t="shared" ref="E28" si="168">SUM(E29,E30)</f>
        <v>0</v>
      </c>
      <c r="F28" s="163">
        <f t="shared" ref="F28" si="169">SUM(F29,F30)</f>
        <v>0</v>
      </c>
      <c r="G28" s="163">
        <f t="shared" ref="G28" si="170">SUM(G29,G30)</f>
        <v>0</v>
      </c>
      <c r="H28" s="163">
        <f t="shared" ref="H28" si="171">SUM(H29,H30)</f>
        <v>0</v>
      </c>
      <c r="I28" s="163">
        <f t="shared" ref="I28" si="172">SUM(I29,I30)</f>
        <v>0</v>
      </c>
      <c r="J28" s="163">
        <f t="shared" ref="J28" si="173">SUM(J29,J30)</f>
        <v>0</v>
      </c>
      <c r="K28" s="163">
        <f t="shared" ref="K28" si="174">SUM(K29,K30)</f>
        <v>0</v>
      </c>
      <c r="L28" s="163">
        <f t="shared" ref="L28" si="175">SUM(L29,L30)</f>
        <v>0</v>
      </c>
      <c r="M28" s="163">
        <f t="shared" ref="M28" si="176">SUM(M29,M30)</f>
        <v>0</v>
      </c>
      <c r="N28" s="165">
        <f t="shared" ref="N28" si="177">SUM(N29,N30)</f>
        <v>0</v>
      </c>
      <c r="O28" s="165">
        <f t="shared" ref="O28" si="178">SUM(O29,O30)</f>
        <v>0</v>
      </c>
      <c r="P28" s="165">
        <f t="shared" ref="P28" si="179">SUM(P29,P30)</f>
        <v>0</v>
      </c>
      <c r="Q28" s="165">
        <f t="shared" ref="Q28" si="180">SUM(Q29,Q30)</f>
        <v>0</v>
      </c>
      <c r="R28" s="165">
        <f t="shared" ref="R28" si="181">SUM(R29,R30)</f>
        <v>0</v>
      </c>
      <c r="S28" s="165">
        <f t="shared" ref="S28" si="182">SUM(S29,S30)</f>
        <v>0</v>
      </c>
      <c r="T28" s="165">
        <f t="shared" ref="T28" si="183">SUM(T29,T30)</f>
        <v>0</v>
      </c>
      <c r="U28" s="165">
        <f t="shared" ref="U28" si="184">SUM(U29,U30)</f>
        <v>0</v>
      </c>
      <c r="V28" s="165">
        <f t="shared" ref="V28" si="185">SUM(V29,V30)</f>
        <v>0</v>
      </c>
      <c r="W28" s="165">
        <f t="shared" ref="W28" si="186">SUM(W29,W30)</f>
        <v>0</v>
      </c>
      <c r="X28" s="165">
        <f t="shared" ref="X28" si="187">SUM(X29,X30)</f>
        <v>0</v>
      </c>
      <c r="Y28" s="165">
        <f t="shared" ref="Y28" si="188">SUM(Y29,Y30)</f>
        <v>0</v>
      </c>
      <c r="Z28" s="165">
        <f t="shared" ref="Z28:AC28" si="189">SUM(Z29,Z30)</f>
        <v>0</v>
      </c>
      <c r="AA28" s="165">
        <f t="shared" si="189"/>
        <v>0</v>
      </c>
      <c r="AB28" s="165">
        <f t="shared" si="189"/>
        <v>0</v>
      </c>
      <c r="AC28" s="165">
        <f t="shared" si="189"/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201">
        <v>0</v>
      </c>
      <c r="AK28" s="196">
        <v>0</v>
      </c>
      <c r="AL28" s="196">
        <v>0</v>
      </c>
      <c r="AM28" s="196">
        <v>0</v>
      </c>
      <c r="AN28" s="196">
        <v>0</v>
      </c>
      <c r="AO28" s="196">
        <v>0</v>
      </c>
      <c r="AP28" s="196">
        <v>0</v>
      </c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  <c r="AX28" s="196">
        <v>0</v>
      </c>
      <c r="AY28" s="196">
        <v>0</v>
      </c>
      <c r="AZ28" s="196">
        <v>0</v>
      </c>
      <c r="BA28" s="196">
        <v>0</v>
      </c>
      <c r="BB28" s="196">
        <v>0</v>
      </c>
    </row>
    <row r="29" spans="1:54" ht="18" x14ac:dyDescent="0.25">
      <c r="A29" s="42" t="s">
        <v>145</v>
      </c>
      <c r="B29" s="165">
        <v>0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165">
        <v>0</v>
      </c>
      <c r="Y29" s="165">
        <v>0</v>
      </c>
      <c r="Z29" s="165">
        <v>0</v>
      </c>
      <c r="AA29" s="165">
        <v>0</v>
      </c>
      <c r="AB29" s="165">
        <v>0</v>
      </c>
      <c r="AC29" s="165">
        <v>0</v>
      </c>
      <c r="AD29" s="165">
        <v>0</v>
      </c>
      <c r="AE29" s="165">
        <v>0</v>
      </c>
      <c r="AF29" s="165">
        <v>0</v>
      </c>
      <c r="AG29" s="165">
        <v>0</v>
      </c>
      <c r="AH29" s="165">
        <v>0</v>
      </c>
      <c r="AI29" s="165">
        <v>0</v>
      </c>
      <c r="AJ29" s="201">
        <v>0</v>
      </c>
      <c r="AK29" s="196">
        <v>0</v>
      </c>
      <c r="AL29" s="196">
        <v>0</v>
      </c>
      <c r="AM29" s="196">
        <v>0</v>
      </c>
      <c r="AN29" s="196">
        <v>0</v>
      </c>
      <c r="AO29" s="196">
        <v>0</v>
      </c>
      <c r="AP29" s="196">
        <v>0</v>
      </c>
      <c r="AQ29" s="196">
        <v>0</v>
      </c>
      <c r="AR29" s="196">
        <v>0</v>
      </c>
      <c r="AS29" s="196">
        <v>0</v>
      </c>
      <c r="AT29" s="196">
        <v>0</v>
      </c>
      <c r="AU29" s="196">
        <v>0</v>
      </c>
      <c r="AV29" s="196">
        <v>0</v>
      </c>
      <c r="AW29" s="196">
        <v>0</v>
      </c>
      <c r="AX29" s="196">
        <v>0</v>
      </c>
      <c r="AY29" s="196">
        <v>0</v>
      </c>
      <c r="AZ29" s="196">
        <v>0</v>
      </c>
      <c r="BA29" s="196">
        <v>0</v>
      </c>
      <c r="BB29" s="196">
        <v>0</v>
      </c>
    </row>
    <row r="30" spans="1:54" ht="18" x14ac:dyDescent="0.25">
      <c r="A30" s="42" t="s">
        <v>17</v>
      </c>
      <c r="B30" s="165">
        <v>0</v>
      </c>
      <c r="C30" s="165">
        <v>0</v>
      </c>
      <c r="D30" s="165">
        <v>0</v>
      </c>
      <c r="E30" s="165">
        <v>0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  <c r="Q30" s="165">
        <v>0</v>
      </c>
      <c r="R30" s="165">
        <v>0</v>
      </c>
      <c r="S30" s="165">
        <v>0</v>
      </c>
      <c r="T30" s="165">
        <v>0</v>
      </c>
      <c r="U30" s="165">
        <v>0</v>
      </c>
      <c r="V30" s="165">
        <v>0</v>
      </c>
      <c r="W30" s="165">
        <v>0</v>
      </c>
      <c r="X30" s="165">
        <v>0</v>
      </c>
      <c r="Y30" s="165">
        <v>0</v>
      </c>
      <c r="Z30" s="165">
        <v>0</v>
      </c>
      <c r="AA30" s="165">
        <v>0</v>
      </c>
      <c r="AB30" s="165">
        <v>0</v>
      </c>
      <c r="AC30" s="165">
        <v>0</v>
      </c>
      <c r="AD30" s="165">
        <v>0</v>
      </c>
      <c r="AE30" s="165">
        <v>0</v>
      </c>
      <c r="AF30" s="165">
        <v>0</v>
      </c>
      <c r="AG30" s="165">
        <v>0</v>
      </c>
      <c r="AH30" s="165">
        <v>0</v>
      </c>
      <c r="AI30" s="165">
        <v>0</v>
      </c>
      <c r="AJ30" s="201">
        <v>0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0</v>
      </c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0</v>
      </c>
      <c r="AZ30" s="196">
        <v>0</v>
      </c>
      <c r="BA30" s="196">
        <v>0</v>
      </c>
      <c r="BB30" s="196">
        <v>0</v>
      </c>
    </row>
    <row r="31" spans="1:54" x14ac:dyDescent="0.25">
      <c r="A31" s="90" t="s">
        <v>146</v>
      </c>
      <c r="B31" s="92">
        <f t="shared" ref="B31" si="190">SUM(B32:B35)</f>
        <v>7647.4563357156949</v>
      </c>
      <c r="C31" s="92">
        <f t="shared" ref="C31" si="191">SUM(C32:C35)</f>
        <v>7284.0993413754277</v>
      </c>
      <c r="D31" s="92">
        <f t="shared" ref="D31" si="192">SUM(D32:D35)</f>
        <v>7036.5163454638623</v>
      </c>
      <c r="E31" s="92">
        <f t="shared" ref="E31" si="193">SUM(E32:E35)</f>
        <v>6625.9288156554903</v>
      </c>
      <c r="F31" s="92">
        <f>SUM(F32:F35)</f>
        <v>4207.5020430168697</v>
      </c>
      <c r="G31" s="92">
        <f t="shared" ref="G31" si="194">SUM(G32:G35)</f>
        <v>4085.6391338425101</v>
      </c>
      <c r="H31" s="92">
        <f>SUM(H32:H35)</f>
        <v>3580.0273860649204</v>
      </c>
      <c r="I31" s="92">
        <f>SUM(I32:I35)</f>
        <v>2683.9003517857632</v>
      </c>
      <c r="J31" s="92">
        <f t="shared" ref="J31" si="195">SUM(J32:J35)</f>
        <v>2813.1800400000002</v>
      </c>
      <c r="K31" s="92">
        <f t="shared" ref="K31" si="196">SUM(K32:K35)</f>
        <v>2767.413</v>
      </c>
      <c r="L31" s="92">
        <f t="shared" ref="L31" si="197">SUM(L32:L35)</f>
        <v>2765.0627399999998</v>
      </c>
      <c r="M31" s="92">
        <f t="shared" ref="M31" si="198">SUM(M32:M35)</f>
        <v>2591.3391225999999</v>
      </c>
      <c r="N31" s="92">
        <f t="shared" ref="N31" si="199">SUM(N32:N35)</f>
        <v>2617.1378</v>
      </c>
      <c r="O31" s="92">
        <f t="shared" ref="O31" si="200">SUM(O32:O35)</f>
        <v>2434.39744028</v>
      </c>
      <c r="P31" s="92">
        <f t="shared" ref="P31" si="201">SUM(P32:P35)</f>
        <v>2395.3965954</v>
      </c>
      <c r="Q31" s="92">
        <f t="shared" ref="Q31" si="202">SUM(Q32:Q35)</f>
        <v>2410.068722</v>
      </c>
      <c r="R31" s="92">
        <f t="shared" ref="R31" si="203">SUM(R32:R35)</f>
        <v>2345.3326542000004</v>
      </c>
      <c r="S31" s="92">
        <f t="shared" ref="S31" si="204">SUM(S32:S35)</f>
        <v>2371.609815716331</v>
      </c>
      <c r="T31" s="92">
        <f t="shared" ref="T31" si="205">SUM(T32:T35)</f>
        <v>2328.0063868999964</v>
      </c>
      <c r="U31" s="92">
        <f t="shared" ref="U31" si="206">SUM(U32:U35)</f>
        <v>2249.396514027892</v>
      </c>
      <c r="V31" s="92">
        <f t="shared" ref="V31" si="207">SUM(V32:V35)</f>
        <v>2238.9706522534093</v>
      </c>
      <c r="W31" s="92">
        <f t="shared" ref="W31" si="208">SUM(W32:W35)</f>
        <v>2175.3172851725767</v>
      </c>
      <c r="X31" s="92">
        <f t="shared" ref="X31" si="209">SUM(X32:X35)</f>
        <v>2229.2904508427027</v>
      </c>
      <c r="Y31" s="92">
        <f t="shared" ref="Y31" si="210">SUM(Y32:Y35)</f>
        <v>2148.1173577286036</v>
      </c>
      <c r="Z31" s="92">
        <f t="shared" ref="Z31:AC31" si="211">SUM(Z32:Z35)</f>
        <v>2012.8571225016144</v>
      </c>
      <c r="AA31" s="92">
        <f t="shared" si="211"/>
        <v>2165.7698824788304</v>
      </c>
      <c r="AB31" s="92">
        <f t="shared" si="211"/>
        <v>2163.471848577507</v>
      </c>
      <c r="AC31" s="92">
        <f t="shared" si="211"/>
        <v>2007.9502077917025</v>
      </c>
      <c r="AD31" s="92">
        <v>2020.8569614304711</v>
      </c>
      <c r="AE31" s="92">
        <v>1983.1995604344468</v>
      </c>
      <c r="AF31" s="92">
        <v>1951.7059854698389</v>
      </c>
      <c r="AG31" s="92">
        <v>1867.63656922429</v>
      </c>
      <c r="AH31" s="33">
        <v>1874.472408761176</v>
      </c>
      <c r="AI31" s="33">
        <v>1781.257308526237</v>
      </c>
      <c r="AJ31" s="200">
        <v>1775.0513423434661</v>
      </c>
      <c r="AK31" s="195">
        <v>1597.6052383278363</v>
      </c>
      <c r="AL31" s="195">
        <v>1612.226521086244</v>
      </c>
      <c r="AM31" s="195">
        <v>1626.2037383747108</v>
      </c>
      <c r="AN31" s="195">
        <v>1640.5430076308037</v>
      </c>
      <c r="AO31" s="195">
        <v>1441.3681749938828</v>
      </c>
      <c r="AP31" s="195">
        <v>1451.9373891526966</v>
      </c>
      <c r="AQ31" s="195">
        <v>1468.3350235814348</v>
      </c>
      <c r="AR31" s="195">
        <v>1475.9872680721262</v>
      </c>
      <c r="AS31" s="195">
        <v>1482.0458059856574</v>
      </c>
      <c r="AT31" s="195">
        <v>1501.1841245530904</v>
      </c>
      <c r="AU31" s="195">
        <v>1295.7224132472418</v>
      </c>
      <c r="AV31" s="195">
        <v>1300.9520626926876</v>
      </c>
      <c r="AW31" s="194">
        <f>Monthly!EO31</f>
        <v>1307.8991271790619</v>
      </c>
      <c r="AX31" s="194">
        <v>1313.3940277751067</v>
      </c>
      <c r="AY31" s="194">
        <v>1786.9002759688444</v>
      </c>
      <c r="AZ31" s="194">
        <v>1796.6511397264421</v>
      </c>
      <c r="BA31" s="194">
        <v>1805.4965327793384</v>
      </c>
      <c r="BB31" s="194">
        <v>1814.0886218009207</v>
      </c>
    </row>
    <row r="32" spans="1:54" ht="18" x14ac:dyDescent="0.25">
      <c r="A32" s="42" t="s">
        <v>134</v>
      </c>
      <c r="B32" s="92">
        <v>2949.2830562275972</v>
      </c>
      <c r="C32" s="92">
        <v>2546.2087663806028</v>
      </c>
      <c r="D32" s="92">
        <v>2217.6100103927629</v>
      </c>
      <c r="E32" s="92">
        <v>1494.7543610254902</v>
      </c>
      <c r="F32" s="92">
        <v>1563.6720430168702</v>
      </c>
      <c r="G32" s="92">
        <v>1498.5056128425101</v>
      </c>
      <c r="H32" s="92">
        <v>778.12548606492032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165">
        <v>0</v>
      </c>
      <c r="Z32" s="165">
        <v>0</v>
      </c>
      <c r="AA32" s="165">
        <v>0</v>
      </c>
      <c r="AB32" s="165">
        <v>0</v>
      </c>
      <c r="AC32" s="165">
        <v>0</v>
      </c>
      <c r="AD32" s="165">
        <v>0</v>
      </c>
      <c r="AE32" s="165">
        <v>0</v>
      </c>
      <c r="AF32" s="165">
        <v>0</v>
      </c>
      <c r="AG32" s="165">
        <v>0</v>
      </c>
      <c r="AH32" s="165">
        <v>0</v>
      </c>
      <c r="AI32" s="165">
        <v>0</v>
      </c>
      <c r="AJ32" s="201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0</v>
      </c>
      <c r="AY32" s="196">
        <v>0</v>
      </c>
      <c r="AZ32" s="196">
        <v>0</v>
      </c>
      <c r="BA32" s="196">
        <v>0</v>
      </c>
      <c r="BB32" s="196">
        <v>0</v>
      </c>
    </row>
    <row r="33" spans="1:54" ht="18" x14ac:dyDescent="0.25">
      <c r="A33" s="42" t="s">
        <v>147</v>
      </c>
      <c r="B33" s="165">
        <v>0</v>
      </c>
      <c r="C33" s="165">
        <v>0</v>
      </c>
      <c r="D33" s="165">
        <v>0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65">
        <v>0</v>
      </c>
      <c r="U33" s="165">
        <v>0</v>
      </c>
      <c r="V33" s="165">
        <v>0</v>
      </c>
      <c r="W33" s="165">
        <v>0</v>
      </c>
      <c r="X33" s="165">
        <v>0</v>
      </c>
      <c r="Y33" s="165">
        <v>0</v>
      </c>
      <c r="Z33" s="165">
        <v>0</v>
      </c>
      <c r="AA33" s="165">
        <v>0</v>
      </c>
      <c r="AB33" s="165">
        <v>0</v>
      </c>
      <c r="AC33" s="165">
        <v>0</v>
      </c>
      <c r="AD33" s="165">
        <v>0</v>
      </c>
      <c r="AE33" s="165">
        <v>0</v>
      </c>
      <c r="AF33" s="165">
        <v>0</v>
      </c>
      <c r="AG33" s="165">
        <v>0</v>
      </c>
      <c r="AH33" s="165">
        <v>0</v>
      </c>
      <c r="AI33" s="165">
        <v>0</v>
      </c>
      <c r="AJ33" s="202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4">
        <v>0</v>
      </c>
      <c r="AY33" s="194">
        <v>0</v>
      </c>
      <c r="AZ33" s="194">
        <v>0</v>
      </c>
      <c r="BA33" s="194">
        <v>0</v>
      </c>
      <c r="BB33" s="194">
        <v>0</v>
      </c>
    </row>
    <row r="34" spans="1:54" x14ac:dyDescent="0.25">
      <c r="A34" s="42" t="s">
        <v>150</v>
      </c>
      <c r="B34" s="92">
        <v>4698.1732794880982</v>
      </c>
      <c r="C34" s="92">
        <v>4737.8905749948253</v>
      </c>
      <c r="D34" s="92">
        <v>4818.9063350710994</v>
      </c>
      <c r="E34" s="92">
        <v>5131.1744546299997</v>
      </c>
      <c r="F34" s="92">
        <v>2643.83</v>
      </c>
      <c r="G34" s="92">
        <v>2587.1335210000002</v>
      </c>
      <c r="H34" s="92">
        <v>2801.9018999999998</v>
      </c>
      <c r="I34" s="92">
        <v>2683.9003517857632</v>
      </c>
      <c r="J34" s="92">
        <v>2813.1800400000002</v>
      </c>
      <c r="K34" s="92">
        <v>2767.413</v>
      </c>
      <c r="L34" s="92">
        <v>2765.0627399999998</v>
      </c>
      <c r="M34" s="92">
        <v>2591.3391225999999</v>
      </c>
      <c r="N34" s="92">
        <v>2617.1378</v>
      </c>
      <c r="O34" s="92">
        <v>2434.39744028</v>
      </c>
      <c r="P34" s="92">
        <v>2395.3965954</v>
      </c>
      <c r="Q34" s="92">
        <v>2410.068722</v>
      </c>
      <c r="R34" s="92">
        <v>2345.3326542000004</v>
      </c>
      <c r="S34" s="92">
        <v>2371.609815716331</v>
      </c>
      <c r="T34" s="92">
        <v>2328.0063868999964</v>
      </c>
      <c r="U34" s="92">
        <v>2249.396514027892</v>
      </c>
      <c r="V34" s="92">
        <v>2238.9706522534093</v>
      </c>
      <c r="W34" s="92">
        <v>2175.3172851725767</v>
      </c>
      <c r="X34" s="92">
        <v>2229.2904508427027</v>
      </c>
      <c r="Y34" s="92">
        <v>2148.1173577286036</v>
      </c>
      <c r="Z34" s="92">
        <v>2012.8571225016144</v>
      </c>
      <c r="AA34" s="92">
        <v>2165.7698824788304</v>
      </c>
      <c r="AB34" s="92">
        <v>2163.471848577507</v>
      </c>
      <c r="AC34" s="92">
        <v>2007.9502077917025</v>
      </c>
      <c r="AD34" s="92">
        <v>2020.8569614304711</v>
      </c>
      <c r="AE34" s="92">
        <v>1983.1995604344468</v>
      </c>
      <c r="AF34" s="92">
        <v>1951.7059854698389</v>
      </c>
      <c r="AG34" s="92">
        <v>1867.63656922429</v>
      </c>
      <c r="AH34" s="33">
        <v>1874.472408761176</v>
      </c>
      <c r="AI34" s="33">
        <v>1781.257308526237</v>
      </c>
      <c r="AJ34" s="33">
        <v>1775.0513423434661</v>
      </c>
      <c r="AK34" s="39">
        <v>1597.6052383278363</v>
      </c>
      <c r="AL34" s="39">
        <v>1612.226521086244</v>
      </c>
      <c r="AM34" s="39">
        <v>1626.2037383747108</v>
      </c>
      <c r="AN34" s="39">
        <v>1640.5430076308037</v>
      </c>
      <c r="AO34" s="39">
        <v>1441.3681749938828</v>
      </c>
      <c r="AP34" s="39">
        <v>1451.9373891526966</v>
      </c>
      <c r="AQ34" s="39">
        <v>1468.3350235814348</v>
      </c>
      <c r="AR34" s="39">
        <v>1475.9872680721262</v>
      </c>
      <c r="AS34" s="39">
        <v>1482.0458059856574</v>
      </c>
      <c r="AT34" s="39">
        <v>1501.1841245530904</v>
      </c>
      <c r="AU34" s="39">
        <v>1295.7224132472418</v>
      </c>
      <c r="AV34" s="39">
        <v>1300.9520626926876</v>
      </c>
      <c r="AW34" s="194">
        <f>Monthly!EO34</f>
        <v>1307.8991271790619</v>
      </c>
      <c r="AX34" s="194">
        <v>1313.3940277751067</v>
      </c>
      <c r="AY34" s="194">
        <v>1786.9002759688444</v>
      </c>
      <c r="AZ34" s="194">
        <v>1796.6511397264421</v>
      </c>
      <c r="BA34" s="194">
        <v>1805.4965327793384</v>
      </c>
      <c r="BB34" s="194">
        <v>1814.0886218009207</v>
      </c>
    </row>
    <row r="35" spans="1:54" ht="18" x14ac:dyDescent="0.25">
      <c r="A35" s="42" t="s">
        <v>148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v>0</v>
      </c>
      <c r="T35" s="165">
        <v>0</v>
      </c>
      <c r="U35" s="165">
        <v>0</v>
      </c>
      <c r="V35" s="165">
        <v>0</v>
      </c>
      <c r="W35" s="165">
        <v>0</v>
      </c>
      <c r="X35" s="165">
        <v>0</v>
      </c>
      <c r="Y35" s="165">
        <v>0</v>
      </c>
      <c r="Z35" s="165">
        <v>0</v>
      </c>
      <c r="AA35" s="165">
        <v>0</v>
      </c>
      <c r="AB35" s="165">
        <v>0</v>
      </c>
      <c r="AC35" s="165">
        <v>0</v>
      </c>
      <c r="AD35" s="165">
        <v>0</v>
      </c>
      <c r="AE35" s="165">
        <v>0</v>
      </c>
      <c r="AF35" s="165">
        <v>0</v>
      </c>
      <c r="AG35" s="165">
        <v>0</v>
      </c>
      <c r="AH35" s="165">
        <v>0</v>
      </c>
      <c r="AI35" s="165">
        <v>0</v>
      </c>
      <c r="AJ35" s="165">
        <v>0</v>
      </c>
      <c r="AK35" s="187">
        <v>0</v>
      </c>
      <c r="AL35" s="187">
        <v>0</v>
      </c>
      <c r="AM35" s="187">
        <v>0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87">
        <v>0</v>
      </c>
      <c r="AV35" s="187">
        <v>0</v>
      </c>
      <c r="AW35" s="196">
        <v>0</v>
      </c>
      <c r="AX35" s="187">
        <v>0</v>
      </c>
      <c r="AY35" s="187">
        <v>0</v>
      </c>
      <c r="AZ35" s="187">
        <v>0</v>
      </c>
      <c r="BA35" s="187">
        <v>0</v>
      </c>
      <c r="BB35" s="187">
        <v>0</v>
      </c>
    </row>
    <row r="36" spans="1:54" x14ac:dyDescent="0.25">
      <c r="A36" s="42" t="s">
        <v>15</v>
      </c>
      <c r="B36" s="203">
        <f t="shared" ref="B36" si="212">+B6+B27</f>
        <v>417583.70217965532</v>
      </c>
      <c r="C36" s="203">
        <f t="shared" ref="C36" si="213">+C6+C27</f>
        <v>429637.12894237012</v>
      </c>
      <c r="D36" s="203">
        <f t="shared" ref="D36" si="214">+D6+D27</f>
        <v>435546.41635478428</v>
      </c>
      <c r="E36" s="203">
        <f t="shared" ref="E36" si="215">+E6+E27</f>
        <v>464105.38658820611</v>
      </c>
      <c r="F36" s="203">
        <f t="shared" ref="F36" si="216">+F6+F27</f>
        <v>476788.25599499623</v>
      </c>
      <c r="G36" s="203">
        <f t="shared" ref="G36" si="217">+G6+G27</f>
        <v>512211.83063477714</v>
      </c>
      <c r="H36" s="203">
        <f t="shared" ref="H36" si="218">+H6+H27</f>
        <v>546094.10485056322</v>
      </c>
      <c r="I36" s="203">
        <f t="shared" ref="I36" si="219">+I6+I27</f>
        <v>607681.42085495393</v>
      </c>
      <c r="J36" s="203">
        <f t="shared" ref="J36" si="220">+J6+J27</f>
        <v>618342.55746077688</v>
      </c>
      <c r="K36" s="203">
        <f t="shared" ref="K36" si="221">+K6+K27</f>
        <v>607798.31701701286</v>
      </c>
      <c r="L36" s="203">
        <f t="shared" ref="L36" si="222">+L6+L27</f>
        <v>611618.3373945225</v>
      </c>
      <c r="M36" s="203">
        <f t="shared" ref="M36" si="223">+M6+M27</f>
        <v>615707.61733694759</v>
      </c>
      <c r="N36" s="203">
        <f t="shared" ref="N36" si="224">+N6+N27</f>
        <v>653048.55053063878</v>
      </c>
      <c r="O36" s="203">
        <f t="shared" ref="O36" si="225">+O6+O27</f>
        <v>658888.65693997929</v>
      </c>
      <c r="P36" s="203">
        <f t="shared" ref="P36" si="226">+P6+P27</f>
        <v>660946.21407487371</v>
      </c>
      <c r="Q36" s="203">
        <f t="shared" ref="Q36" si="227">+Q6+Q27</f>
        <v>656563.66281398793</v>
      </c>
      <c r="R36" s="203">
        <f t="shared" ref="R36" si="228">+R6+R27</f>
        <v>638075.7150277046</v>
      </c>
      <c r="S36" s="203">
        <f t="shared" ref="S36" si="229">+S6+S27</f>
        <v>662011.40019816021</v>
      </c>
      <c r="T36" s="203">
        <f t="shared" ref="T36" si="230">+T6+T27</f>
        <v>660662.68398931902</v>
      </c>
      <c r="U36" s="203">
        <f t="shared" ref="U36" si="231">+U6+U27</f>
        <v>691234.45454142021</v>
      </c>
      <c r="V36" s="203">
        <f t="shared" ref="V36" si="232">+V6+V27</f>
        <v>720621.30087906879</v>
      </c>
      <c r="W36" s="203">
        <f t="shared" ref="W36" si="233">+W6+W27</f>
        <v>730813.06840454019</v>
      </c>
      <c r="X36" s="203">
        <f t="shared" ref="X36" si="234">+X6+X27</f>
        <v>736607.04039591993</v>
      </c>
      <c r="Y36" s="203">
        <f t="shared" ref="Y36" si="235">+Y6+Y27</f>
        <v>724630.77526127349</v>
      </c>
      <c r="Z36" s="203">
        <f t="shared" ref="Z36:AG36" si="236">+Z6+Z27</f>
        <v>729097.85506495135</v>
      </c>
      <c r="AA36" s="203">
        <f t="shared" si="236"/>
        <v>754428.35996076849</v>
      </c>
      <c r="AB36" s="203">
        <f t="shared" si="236"/>
        <v>774952.97605025594</v>
      </c>
      <c r="AC36" s="203">
        <f t="shared" si="236"/>
        <v>778292.42664076912</v>
      </c>
      <c r="AD36" s="203">
        <f t="shared" si="236"/>
        <v>795087.78754627879</v>
      </c>
      <c r="AE36" s="203">
        <f t="shared" si="236"/>
        <v>801839.63967773796</v>
      </c>
      <c r="AF36" s="203">
        <f t="shared" si="236"/>
        <v>804250.53327156487</v>
      </c>
      <c r="AG36" s="203">
        <f t="shared" si="236"/>
        <v>815659.14886112569</v>
      </c>
      <c r="AH36" s="203">
        <v>842605.27414391271</v>
      </c>
      <c r="AI36" s="203">
        <v>916026.95295102708</v>
      </c>
      <c r="AJ36" s="203">
        <v>927716.5444980443</v>
      </c>
      <c r="AK36" s="203">
        <v>948429.44492044568</v>
      </c>
      <c r="AL36" s="203">
        <v>965074.84614629718</v>
      </c>
      <c r="AM36" s="203">
        <v>979308.95967013761</v>
      </c>
      <c r="AN36" s="203">
        <v>1009039.5097625029</v>
      </c>
      <c r="AO36" s="203">
        <v>1046572.9920314207</v>
      </c>
      <c r="AP36" s="203">
        <v>1057321.898512668</v>
      </c>
      <c r="AQ36" s="203">
        <v>1079747.9377458596</v>
      </c>
      <c r="AR36" s="203">
        <v>1118819.8393828359</v>
      </c>
      <c r="AS36" s="203">
        <v>1290078.526886502</v>
      </c>
      <c r="AT36" s="205">
        <v>1324238.2924270956</v>
      </c>
      <c r="AU36" s="203">
        <v>1317597.389944084</v>
      </c>
      <c r="AV36" s="203">
        <v>1304966.9720878378</v>
      </c>
      <c r="AW36" s="203">
        <f>AW27+AW6</f>
        <v>1335183.175510627</v>
      </c>
      <c r="AX36" s="205">
        <v>1331338.8828077985</v>
      </c>
      <c r="AY36" s="205">
        <v>1813398.9733098969</v>
      </c>
      <c r="AZ36" s="207">
        <v>1807166.9264491743</v>
      </c>
      <c r="BA36" s="207">
        <v>1834613.572542852</v>
      </c>
      <c r="BB36" s="207">
        <v>1846662.7201939826</v>
      </c>
    </row>
    <row r="37" spans="1:54" x14ac:dyDescent="0.25">
      <c r="A37" s="46"/>
      <c r="B37" s="170"/>
      <c r="C37" s="171"/>
      <c r="D37" s="170"/>
      <c r="E37" s="171"/>
      <c r="F37" s="171"/>
      <c r="G37" s="171"/>
      <c r="H37" s="171"/>
      <c r="I37" s="169"/>
      <c r="J37" s="170"/>
      <c r="K37" s="171"/>
      <c r="L37" s="171"/>
      <c r="M37" s="169"/>
      <c r="N37" s="170"/>
      <c r="O37" s="171"/>
      <c r="P37" s="171"/>
      <c r="Q37" s="169"/>
      <c r="R37" s="170"/>
      <c r="S37" s="171"/>
      <c r="T37" s="171"/>
      <c r="U37" s="171"/>
      <c r="V37" s="171"/>
      <c r="W37" s="171"/>
      <c r="X37" s="171"/>
      <c r="Y37" s="171"/>
      <c r="Z37" s="170"/>
      <c r="AA37" s="171"/>
      <c r="AB37" s="169"/>
      <c r="AC37" s="170"/>
      <c r="AD37" s="171"/>
      <c r="AE37" s="171"/>
      <c r="AF37" s="171"/>
      <c r="AG37" s="171"/>
      <c r="AH37" s="171"/>
      <c r="AI37" s="171"/>
      <c r="AJ37" s="33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</row>
    <row r="38" spans="1:54" x14ac:dyDescent="0.25">
      <c r="A38" s="172" t="s">
        <v>226</v>
      </c>
      <c r="B38" s="83"/>
      <c r="C38" s="83"/>
      <c r="D38" s="83"/>
      <c r="E38" s="77"/>
      <c r="F38" s="83"/>
      <c r="G38" s="83"/>
      <c r="H38" s="83"/>
      <c r="I38" s="83"/>
      <c r="J38" s="83"/>
      <c r="K38" s="83"/>
      <c r="L38" s="83"/>
      <c r="M38" s="8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2"/>
      <c r="AD38" s="2"/>
      <c r="AE38" s="2"/>
      <c r="AF38" s="2"/>
      <c r="AG38" s="2"/>
      <c r="AH38" s="2"/>
      <c r="AI38" s="2"/>
      <c r="AJ38" s="2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</row>
    <row r="39" spans="1:54" ht="16.5" thickBot="1" x14ac:dyDescent="0.3">
      <c r="A39" s="73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</row>
    <row r="40" spans="1:5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54" ht="17.25" hidden="1" customHeight="1" x14ac:dyDescent="0.25">
      <c r="A41" s="5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54" hidden="1" x14ac:dyDescent="0.25">
      <c r="A42" s="52"/>
      <c r="B42" s="55"/>
      <c r="C42" s="59"/>
      <c r="D42" s="60"/>
      <c r="E42" s="60"/>
      <c r="F42" s="61"/>
      <c r="G42" s="59"/>
      <c r="H42" s="59"/>
      <c r="I42" s="60"/>
      <c r="J42" s="55"/>
      <c r="K42" s="59"/>
      <c r="L42" s="59"/>
      <c r="M42" s="59"/>
      <c r="N42" s="59"/>
      <c r="O42" s="59"/>
      <c r="P42" s="59"/>
      <c r="Q42" s="62" t="s">
        <v>39</v>
      </c>
      <c r="R42" s="62" t="s">
        <v>39</v>
      </c>
      <c r="S42" s="62"/>
      <c r="T42" s="54" t="s">
        <v>39</v>
      </c>
      <c r="U42" s="54" t="s">
        <v>39</v>
      </c>
      <c r="V42" s="54"/>
      <c r="W42" s="62"/>
      <c r="X42" s="62"/>
      <c r="Y42" s="54"/>
      <c r="Z42" s="54"/>
      <c r="AA42" s="54"/>
      <c r="AB42" s="54"/>
      <c r="AC42" s="54"/>
      <c r="AD42" s="54"/>
      <c r="AE42" s="54"/>
      <c r="AF42" s="54"/>
      <c r="AG42" s="54"/>
      <c r="AH42" s="54"/>
    </row>
    <row r="43" spans="1:54" ht="16.5" hidden="1" customHeight="1" x14ac:dyDescent="0.25">
      <c r="A43" s="64" t="s">
        <v>1</v>
      </c>
      <c r="B43" s="150" t="s">
        <v>30</v>
      </c>
      <c r="C43" s="29" t="s">
        <v>30</v>
      </c>
      <c r="D43" s="11" t="s">
        <v>39</v>
      </c>
      <c r="E43" s="11" t="s">
        <v>39</v>
      </c>
      <c r="F43" s="9" t="s">
        <v>39</v>
      </c>
      <c r="G43" s="10" t="s">
        <v>39</v>
      </c>
      <c r="H43" s="10" t="s">
        <v>39</v>
      </c>
      <c r="I43" s="11" t="s">
        <v>39</v>
      </c>
      <c r="J43" s="2" t="s">
        <v>28</v>
      </c>
      <c r="K43" s="6" t="s">
        <v>28</v>
      </c>
      <c r="L43" s="6" t="s">
        <v>28</v>
      </c>
      <c r="M43" s="6" t="s">
        <v>28</v>
      </c>
      <c r="N43" s="6" t="s">
        <v>28</v>
      </c>
      <c r="O43" s="6" t="s">
        <v>28</v>
      </c>
      <c r="P43" s="6"/>
      <c r="Q43" s="6"/>
      <c r="R43" s="6"/>
      <c r="S43" s="6"/>
      <c r="T43" s="2"/>
      <c r="U43" s="2"/>
      <c r="V43" s="2"/>
      <c r="W43" s="6"/>
      <c r="X43" s="6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54" hidden="1" x14ac:dyDescent="0.25">
      <c r="A44" s="214" t="s">
        <v>73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41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54" ht="16.5" hidden="1" thickBot="1" x14ac:dyDescent="0.3">
      <c r="A45" s="65"/>
      <c r="B45" s="57"/>
      <c r="C45" s="66"/>
      <c r="D45" s="67"/>
      <c r="E45" s="67"/>
      <c r="F45" s="68"/>
      <c r="G45" s="66"/>
      <c r="H45" s="66"/>
      <c r="I45" s="68"/>
      <c r="J45" s="57"/>
      <c r="K45" s="66"/>
      <c r="L45" s="66"/>
      <c r="M45" s="66"/>
      <c r="N45" s="66"/>
      <c r="O45" s="66"/>
      <c r="P45" s="66"/>
      <c r="Q45" s="66"/>
      <c r="R45" s="66"/>
      <c r="S45" s="66"/>
      <c r="T45" s="57"/>
      <c r="U45" s="57"/>
      <c r="V45" s="57"/>
      <c r="W45" s="66"/>
      <c r="X45" s="66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54" hidden="1" x14ac:dyDescent="0.25">
      <c r="A46" s="46"/>
      <c r="B46" s="51" t="s">
        <v>36</v>
      </c>
      <c r="C46" s="78" t="s">
        <v>37</v>
      </c>
      <c r="D46" s="21" t="s">
        <v>38</v>
      </c>
      <c r="E46" s="21" t="s">
        <v>38</v>
      </c>
      <c r="F46" s="21" t="s">
        <v>40</v>
      </c>
      <c r="G46" s="21" t="s">
        <v>41</v>
      </c>
      <c r="H46" s="21" t="s">
        <v>42</v>
      </c>
      <c r="I46" s="21" t="s">
        <v>43</v>
      </c>
      <c r="J46" s="79" t="s">
        <v>44</v>
      </c>
      <c r="K46" s="80" t="s">
        <v>45</v>
      </c>
      <c r="L46" s="80" t="s">
        <v>46</v>
      </c>
      <c r="M46" s="80" t="s">
        <v>47</v>
      </c>
      <c r="N46" s="80" t="s">
        <v>48</v>
      </c>
      <c r="O46" s="80" t="s">
        <v>49</v>
      </c>
      <c r="P46" s="80" t="s">
        <v>50</v>
      </c>
      <c r="Q46" s="17" t="s">
        <v>51</v>
      </c>
      <c r="R46" s="17" t="s">
        <v>52</v>
      </c>
      <c r="S46" s="17"/>
      <c r="T46" s="17" t="s">
        <v>54</v>
      </c>
      <c r="U46" s="17" t="s">
        <v>56</v>
      </c>
      <c r="V46" s="17" t="s">
        <v>57</v>
      </c>
      <c r="W46" s="17" t="s">
        <v>58</v>
      </c>
      <c r="X46" s="17" t="s">
        <v>59</v>
      </c>
      <c r="Y46" s="20" t="s">
        <v>60</v>
      </c>
      <c r="Z46" s="76" t="s">
        <v>61</v>
      </c>
      <c r="AA46" s="76" t="s">
        <v>62</v>
      </c>
      <c r="AB46" s="76" t="s">
        <v>63</v>
      </c>
      <c r="AC46" s="76" t="s">
        <v>64</v>
      </c>
      <c r="AD46" s="76"/>
      <c r="AE46" s="76"/>
      <c r="AF46" s="76" t="s">
        <v>65</v>
      </c>
      <c r="AG46" s="76" t="s">
        <v>65</v>
      </c>
      <c r="AH46" s="76" t="s">
        <v>65</v>
      </c>
    </row>
    <row r="47" spans="1:54" hidden="1" x14ac:dyDescent="0.25">
      <c r="A47" s="46"/>
      <c r="B47" s="7"/>
      <c r="C47" s="7"/>
      <c r="D47" s="7"/>
      <c r="E47" s="7"/>
      <c r="F47" s="7"/>
      <c r="G47" s="7"/>
      <c r="H47" s="7"/>
      <c r="I47" s="2"/>
      <c r="J47" s="2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54" hidden="1" x14ac:dyDescent="0.25">
      <c r="A48" s="46"/>
      <c r="B48" s="13"/>
      <c r="C48" s="13"/>
      <c r="D48" s="13"/>
      <c r="E48" s="13"/>
      <c r="F48" s="13"/>
      <c r="G48" s="13"/>
      <c r="H48" s="13"/>
      <c r="I48" s="14"/>
      <c r="J48" s="3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idden="1" x14ac:dyDescent="0.25">
      <c r="A49" s="46"/>
      <c r="B49" s="7"/>
      <c r="C49" s="7"/>
      <c r="D49" s="7"/>
      <c r="E49" s="7"/>
      <c r="F49" s="7"/>
      <c r="G49" s="7"/>
      <c r="H49" s="7"/>
      <c r="I49" s="2"/>
      <c r="J49" s="2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idden="1" x14ac:dyDescent="0.25">
      <c r="A50" s="46"/>
      <c r="B50" s="7"/>
      <c r="C50" s="7"/>
      <c r="D50" s="7"/>
      <c r="E50" s="7"/>
      <c r="F50" s="7"/>
      <c r="G50" s="7"/>
      <c r="H50" s="7"/>
      <c r="I50" s="2"/>
      <c r="J50" s="2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idden="1" x14ac:dyDescent="0.25">
      <c r="A51" s="69" t="s">
        <v>2</v>
      </c>
      <c r="B51" s="32">
        <f t="shared" ref="B51:E51" si="237">SUM(B53:B55)</f>
        <v>43.006464171832008</v>
      </c>
      <c r="C51" s="32">
        <f t="shared" si="237"/>
        <v>43.617046213551184</v>
      </c>
      <c r="D51" s="32">
        <f t="shared" si="237"/>
        <v>44.591213327824732</v>
      </c>
      <c r="E51" s="32">
        <f t="shared" si="237"/>
        <v>44.893622480387222</v>
      </c>
      <c r="F51" s="32">
        <f>SUM(F53:F55)</f>
        <v>44.84202701176276</v>
      </c>
      <c r="G51" s="32">
        <f>SUM(G53:G55)</f>
        <v>43.179295255650068</v>
      </c>
      <c r="H51" s="32">
        <f t="shared" ref="H51:AH51" si="238">SUM(H53:H55)</f>
        <v>43.664007855292319</v>
      </c>
      <c r="I51" s="32">
        <f t="shared" si="238"/>
        <v>41.26571706186683</v>
      </c>
      <c r="J51" s="32">
        <f t="shared" si="238"/>
        <v>41.454530479055045</v>
      </c>
      <c r="K51" s="32">
        <f t="shared" si="238"/>
        <v>41.759279485228973</v>
      </c>
      <c r="L51" s="32">
        <f t="shared" si="238"/>
        <v>41.56599884839423</v>
      </c>
      <c r="M51" s="32">
        <f t="shared" si="238"/>
        <v>41.485159523666283</v>
      </c>
      <c r="N51" s="32">
        <f t="shared" si="238"/>
        <v>43.460675501122971</v>
      </c>
      <c r="O51" s="32">
        <f t="shared" si="238"/>
        <v>43.868601880924246</v>
      </c>
      <c r="P51" s="32">
        <f t="shared" si="238"/>
        <v>44.506538028898376</v>
      </c>
      <c r="Q51" s="32">
        <f t="shared" si="238"/>
        <v>45.043535161362939</v>
      </c>
      <c r="R51" s="32">
        <f t="shared" si="238"/>
        <v>44.941131682575111</v>
      </c>
      <c r="S51" s="32">
        <f t="shared" si="238"/>
        <v>46.236794103691309</v>
      </c>
      <c r="T51" s="32">
        <f t="shared" si="238"/>
        <v>45.529064867862004</v>
      </c>
      <c r="U51" s="32">
        <f t="shared" si="238"/>
        <v>44.570405525798343</v>
      </c>
      <c r="V51" s="32">
        <f t="shared" si="238"/>
        <v>43.27261697981929</v>
      </c>
      <c r="W51" s="32">
        <f t="shared" si="238"/>
        <v>43.258705686797477</v>
      </c>
      <c r="X51" s="32">
        <f t="shared" si="238"/>
        <v>43.347606172860147</v>
      </c>
      <c r="Y51" s="47">
        <f t="shared" si="238"/>
        <v>43.611053045734188</v>
      </c>
      <c r="Z51" s="77">
        <f t="shared" si="238"/>
        <v>43.085305804043593</v>
      </c>
      <c r="AA51" s="77">
        <f t="shared" si="238"/>
        <v>43.360124935399348</v>
      </c>
      <c r="AB51" s="77">
        <f t="shared" si="238"/>
        <v>43.296408263804835</v>
      </c>
      <c r="AC51" s="77">
        <f t="shared" si="238"/>
        <v>43.868509976374149</v>
      </c>
      <c r="AD51" s="77"/>
      <c r="AE51" s="77"/>
      <c r="AF51" s="77">
        <f t="shared" ref="AF51:AG51" si="239">SUM(AF53:AF55)</f>
        <v>45.536152476675284</v>
      </c>
      <c r="AG51" s="77">
        <f t="shared" si="239"/>
        <v>45.660645274901782</v>
      </c>
      <c r="AH51" s="77">
        <f t="shared" si="238"/>
        <v>44.70520115689542</v>
      </c>
    </row>
    <row r="52" spans="1:34" hidden="1" x14ac:dyDescent="0.25">
      <c r="A52" s="64" t="s">
        <v>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8"/>
      <c r="Z52" s="2"/>
      <c r="AA52" s="2"/>
      <c r="AB52" s="2"/>
      <c r="AC52" s="2"/>
      <c r="AD52" s="2"/>
      <c r="AE52" s="2"/>
      <c r="AF52" s="2"/>
      <c r="AG52" s="2"/>
      <c r="AH52" s="2"/>
    </row>
    <row r="53" spans="1:34" hidden="1" x14ac:dyDescent="0.25">
      <c r="A53" s="64" t="s">
        <v>3</v>
      </c>
      <c r="B53" s="7">
        <f t="shared" ref="B53:Q53" si="240">B8/B36*100</f>
        <v>33.703432688319928</v>
      </c>
      <c r="C53" s="7">
        <f t="shared" si="240"/>
        <v>34.427642179091656</v>
      </c>
      <c r="D53" s="7">
        <f t="shared" si="240"/>
        <v>35.651683774280549</v>
      </c>
      <c r="E53" s="7">
        <f t="shared" si="240"/>
        <v>35.966836300507495</v>
      </c>
      <c r="F53" s="7">
        <f t="shared" si="240"/>
        <v>36.115063929434115</v>
      </c>
      <c r="G53" s="7">
        <f t="shared" si="240"/>
        <v>35.250559932770827</v>
      </c>
      <c r="H53" s="7">
        <f t="shared" si="240"/>
        <v>35.912263070870516</v>
      </c>
      <c r="I53" s="7">
        <f t="shared" si="240"/>
        <v>34.0341420101133</v>
      </c>
      <c r="J53" s="7">
        <f t="shared" si="240"/>
        <v>34.278509729724888</v>
      </c>
      <c r="K53" s="7">
        <f t="shared" si="240"/>
        <v>34.600568868340062</v>
      </c>
      <c r="L53" s="7">
        <f t="shared" si="240"/>
        <v>34.454796482269579</v>
      </c>
      <c r="M53" s="7">
        <f t="shared" si="240"/>
        <v>34.337738561740203</v>
      </c>
      <c r="N53" s="7">
        <f t="shared" si="240"/>
        <v>36.705936762842811</v>
      </c>
      <c r="O53" s="7">
        <f t="shared" si="240"/>
        <v>37.181753432589076</v>
      </c>
      <c r="P53" s="7">
        <f t="shared" si="240"/>
        <v>38.008643123050739</v>
      </c>
      <c r="Q53" s="7">
        <f t="shared" si="240"/>
        <v>38.730124602918153</v>
      </c>
      <c r="R53" s="7">
        <f t="shared" ref="R53:AH53" si="241">R8/R36*100</f>
        <v>38.743402213551065</v>
      </c>
      <c r="S53" s="7">
        <f t="shared" si="241"/>
        <v>40.158017874543063</v>
      </c>
      <c r="T53" s="7">
        <f t="shared" si="241"/>
        <v>39.39608417152489</v>
      </c>
      <c r="U53" s="7">
        <f t="shared" si="241"/>
        <v>38.668254057801782</v>
      </c>
      <c r="V53" s="7">
        <f t="shared" si="241"/>
        <v>37.502255007530501</v>
      </c>
      <c r="W53" s="7">
        <f t="shared" si="241"/>
        <v>37.46019248843379</v>
      </c>
      <c r="X53" s="7">
        <f t="shared" si="241"/>
        <v>37.625250355719054</v>
      </c>
      <c r="Y53" s="8">
        <f t="shared" si="241"/>
        <v>37.957463412759807</v>
      </c>
      <c r="Z53" s="2">
        <f t="shared" si="241"/>
        <v>37.405054629396524</v>
      </c>
      <c r="AA53" s="2">
        <f t="shared" si="241"/>
        <v>37.687305745377223</v>
      </c>
      <c r="AB53" s="2">
        <f t="shared" si="241"/>
        <v>37.562159256346298</v>
      </c>
      <c r="AC53" s="2">
        <f t="shared" si="241"/>
        <v>38.124642979035016</v>
      </c>
      <c r="AD53" s="2"/>
      <c r="AE53" s="2"/>
      <c r="AF53" s="2">
        <f t="shared" ref="AF53:AG53" si="242">AF8/AF36*100</f>
        <v>40.034896097658205</v>
      </c>
      <c r="AG53" s="2">
        <f t="shared" si="242"/>
        <v>40.240747528112706</v>
      </c>
      <c r="AH53" s="2">
        <f t="shared" si="241"/>
        <v>39.409334226567616</v>
      </c>
    </row>
    <row r="54" spans="1:34" ht="18" hidden="1" x14ac:dyDescent="0.25">
      <c r="A54" s="64" t="s">
        <v>14</v>
      </c>
      <c r="B54" s="37">
        <f t="shared" ref="B54:Q54" si="243">B29/B36*100</f>
        <v>0</v>
      </c>
      <c r="C54" s="37">
        <f t="shared" si="243"/>
        <v>0</v>
      </c>
      <c r="D54" s="37">
        <f t="shared" si="243"/>
        <v>0</v>
      </c>
      <c r="E54" s="37">
        <f t="shared" si="243"/>
        <v>0</v>
      </c>
      <c r="F54" s="37">
        <f t="shared" si="243"/>
        <v>0</v>
      </c>
      <c r="G54" s="37">
        <f t="shared" si="243"/>
        <v>0</v>
      </c>
      <c r="H54" s="37">
        <f t="shared" si="243"/>
        <v>0</v>
      </c>
      <c r="I54" s="37">
        <f t="shared" si="243"/>
        <v>0</v>
      </c>
      <c r="J54" s="37">
        <f t="shared" si="243"/>
        <v>0</v>
      </c>
      <c r="K54" s="37">
        <f t="shared" si="243"/>
        <v>0</v>
      </c>
      <c r="L54" s="37">
        <f t="shared" si="243"/>
        <v>0</v>
      </c>
      <c r="M54" s="37">
        <f t="shared" si="243"/>
        <v>0</v>
      </c>
      <c r="N54" s="37">
        <f t="shared" si="243"/>
        <v>0</v>
      </c>
      <c r="O54" s="37">
        <f t="shared" si="243"/>
        <v>0</v>
      </c>
      <c r="P54" s="37">
        <f t="shared" si="243"/>
        <v>0</v>
      </c>
      <c r="Q54" s="37">
        <f t="shared" si="243"/>
        <v>0</v>
      </c>
      <c r="R54" s="37">
        <f t="shared" ref="R54:AH54" si="244">R29/R36*100</f>
        <v>0</v>
      </c>
      <c r="S54" s="37">
        <f t="shared" si="244"/>
        <v>0</v>
      </c>
      <c r="T54" s="37">
        <f t="shared" si="244"/>
        <v>0</v>
      </c>
      <c r="U54" s="37">
        <f t="shared" si="244"/>
        <v>0</v>
      </c>
      <c r="V54" s="37">
        <f t="shared" si="244"/>
        <v>0</v>
      </c>
      <c r="W54" s="37">
        <f t="shared" si="244"/>
        <v>0</v>
      </c>
      <c r="X54" s="37">
        <f t="shared" si="244"/>
        <v>0</v>
      </c>
      <c r="Y54" s="34">
        <f t="shared" si="244"/>
        <v>0</v>
      </c>
      <c r="Z54" s="34">
        <f t="shared" si="244"/>
        <v>0</v>
      </c>
      <c r="AA54" s="34">
        <f t="shared" si="244"/>
        <v>0</v>
      </c>
      <c r="AB54" s="34">
        <f t="shared" si="244"/>
        <v>0</v>
      </c>
      <c r="AC54" s="34">
        <f t="shared" si="244"/>
        <v>0</v>
      </c>
      <c r="AD54" s="34"/>
      <c r="AE54" s="34"/>
      <c r="AF54" s="34">
        <f t="shared" ref="AF54:AG54" si="245">AF29/AF36*100</f>
        <v>0</v>
      </c>
      <c r="AG54" s="34">
        <f t="shared" si="245"/>
        <v>0</v>
      </c>
      <c r="AH54" s="34">
        <f t="shared" si="244"/>
        <v>0</v>
      </c>
    </row>
    <row r="55" spans="1:34" hidden="1" x14ac:dyDescent="0.25">
      <c r="A55" s="64" t="s">
        <v>115</v>
      </c>
      <c r="B55" s="7">
        <f t="shared" ref="B55:Q55" si="246">(+B11+B30)/B36*100</f>
        <v>9.3030314835120773</v>
      </c>
      <c r="C55" s="7">
        <f t="shared" si="246"/>
        <v>9.18940403445953</v>
      </c>
      <c r="D55" s="7">
        <f t="shared" si="246"/>
        <v>8.939529553544185</v>
      </c>
      <c r="E55" s="7">
        <f t="shared" si="246"/>
        <v>8.9267861798797234</v>
      </c>
      <c r="F55" s="7">
        <f t="shared" si="246"/>
        <v>8.7269630823286448</v>
      </c>
      <c r="G55" s="7">
        <f t="shared" si="246"/>
        <v>7.9287353228792403</v>
      </c>
      <c r="H55" s="7">
        <f t="shared" si="246"/>
        <v>7.7517447844218035</v>
      </c>
      <c r="I55" s="7">
        <f t="shared" si="246"/>
        <v>7.231575051753528</v>
      </c>
      <c r="J55" s="7">
        <f t="shared" si="246"/>
        <v>7.1760207493301573</v>
      </c>
      <c r="K55" s="7">
        <f t="shared" si="246"/>
        <v>7.1587106168889081</v>
      </c>
      <c r="L55" s="7">
        <f t="shared" si="246"/>
        <v>7.1112023661246475</v>
      </c>
      <c r="M55" s="7">
        <f t="shared" si="246"/>
        <v>7.1474209619260822</v>
      </c>
      <c r="N55" s="7">
        <f t="shared" si="246"/>
        <v>6.7547387382801611</v>
      </c>
      <c r="O55" s="7">
        <f t="shared" si="246"/>
        <v>6.6868484483351693</v>
      </c>
      <c r="P55" s="7">
        <f t="shared" si="246"/>
        <v>6.4978949058476374</v>
      </c>
      <c r="Q55" s="7">
        <f t="shared" si="246"/>
        <v>6.313410558444783</v>
      </c>
      <c r="R55" s="7">
        <f t="shared" ref="R55:AH55" si="247">(+R11+R30)/R36*100</f>
        <v>6.1977294690240452</v>
      </c>
      <c r="S55" s="7">
        <f t="shared" si="247"/>
        <v>6.0787762291482457</v>
      </c>
      <c r="T55" s="7">
        <f t="shared" si="247"/>
        <v>6.1329806963371141</v>
      </c>
      <c r="U55" s="7">
        <f t="shared" si="247"/>
        <v>5.9021514679965588</v>
      </c>
      <c r="V55" s="7">
        <f t="shared" si="247"/>
        <v>5.7703619722887876</v>
      </c>
      <c r="W55" s="7">
        <f t="shared" si="247"/>
        <v>5.7985131983636835</v>
      </c>
      <c r="X55" s="7">
        <f t="shared" si="247"/>
        <v>5.7223558171410929</v>
      </c>
      <c r="Y55" s="8">
        <f t="shared" si="247"/>
        <v>5.6535896329743816</v>
      </c>
      <c r="Z55" s="2">
        <f t="shared" si="247"/>
        <v>5.6802511746470712</v>
      </c>
      <c r="AA55" s="2">
        <f t="shared" si="247"/>
        <v>5.672819190022123</v>
      </c>
      <c r="AB55" s="2">
        <f t="shared" si="247"/>
        <v>5.7342490074585344</v>
      </c>
      <c r="AC55" s="2">
        <f t="shared" si="247"/>
        <v>5.7438669973391354</v>
      </c>
      <c r="AD55" s="2"/>
      <c r="AE55" s="2"/>
      <c r="AF55" s="2">
        <f t="shared" ref="AF55:AG55" si="248">(+AF11+AF30)/AF36*100</f>
        <v>5.5012563790170814</v>
      </c>
      <c r="AG55" s="2">
        <f t="shared" si="248"/>
        <v>5.419897746789073</v>
      </c>
      <c r="AH55" s="2">
        <f t="shared" si="247"/>
        <v>5.2958669303278052</v>
      </c>
    </row>
    <row r="56" spans="1:34" hidden="1" x14ac:dyDescent="0.25">
      <c r="A56" s="64" t="s">
        <v>114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ref="T56:AH56" si="249">+T12*100/T36</f>
        <v>0</v>
      </c>
      <c r="U56" s="7">
        <f t="shared" si="249"/>
        <v>2.6197592961515714</v>
      </c>
      <c r="V56" s="7">
        <f t="shared" si="249"/>
        <v>2.4434301310631574</v>
      </c>
      <c r="W56" s="7">
        <f t="shared" si="249"/>
        <v>2.3822798921396657</v>
      </c>
      <c r="X56" s="7">
        <f t="shared" si="249"/>
        <v>2.3891837408686136</v>
      </c>
      <c r="Y56" s="7">
        <f t="shared" si="249"/>
        <v>2.3445310229238108</v>
      </c>
      <c r="Z56" s="7">
        <f t="shared" si="249"/>
        <v>2.2359169259818441</v>
      </c>
      <c r="AA56" s="7">
        <f t="shared" si="249"/>
        <v>2.3382435838133868</v>
      </c>
      <c r="AB56" s="7">
        <f t="shared" si="249"/>
        <v>2.3853882745339785</v>
      </c>
      <c r="AC56" s="7">
        <f t="shared" si="249"/>
        <v>2.3969398574915624</v>
      </c>
      <c r="AD56" s="7"/>
      <c r="AE56" s="7"/>
      <c r="AF56" s="7">
        <f t="shared" ref="AF56:AG56" si="250">+AF12*100/AF36</f>
        <v>2.2449070183402773</v>
      </c>
      <c r="AG56" s="7">
        <f t="shared" si="250"/>
        <v>2.1926392246782367</v>
      </c>
      <c r="AH56" s="7">
        <f t="shared" si="249"/>
        <v>4.352111015573656</v>
      </c>
    </row>
    <row r="57" spans="1:34" hidden="1" x14ac:dyDescent="0.25">
      <c r="A57" s="64" t="s">
        <v>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8"/>
      <c r="Z57" s="2"/>
      <c r="AA57" s="2"/>
      <c r="AB57" s="2"/>
      <c r="AC57" s="2"/>
      <c r="AD57" s="2"/>
      <c r="AE57" s="2"/>
      <c r="AF57" s="2"/>
      <c r="AG57" s="2"/>
      <c r="AH57" s="2"/>
    </row>
    <row r="58" spans="1:34" hidden="1" x14ac:dyDescent="0.25">
      <c r="A58" s="69" t="s">
        <v>4</v>
      </c>
      <c r="B58" s="32">
        <f t="shared" ref="B58:E58" si="251">SUM(B60:B63)</f>
        <v>15.824254385330828</v>
      </c>
      <c r="C58" s="32">
        <f t="shared" si="251"/>
        <v>15.52234511640795</v>
      </c>
      <c r="D58" s="32">
        <f t="shared" si="251"/>
        <v>15.057034056498081</v>
      </c>
      <c r="E58" s="32">
        <f t="shared" si="251"/>
        <v>14.84927950608925</v>
      </c>
      <c r="F58" s="32">
        <f>SUM(F60:F63)</f>
        <v>14.601968466028447</v>
      </c>
      <c r="G58" s="32">
        <f>SUM(G60:G63)</f>
        <v>13.427278678863786</v>
      </c>
      <c r="H58" s="32">
        <f t="shared" ref="H58:AH58" si="252">SUM(H60:H63)</f>
        <v>13.207120998761347</v>
      </c>
      <c r="I58" s="32">
        <f t="shared" si="252"/>
        <v>17.961270512055265</v>
      </c>
      <c r="J58" s="32">
        <f t="shared" si="252"/>
        <v>18.243658778291657</v>
      </c>
      <c r="K58" s="32">
        <f t="shared" si="252"/>
        <v>18.156520966680745</v>
      </c>
      <c r="L58" s="32">
        <f t="shared" si="252"/>
        <v>18.246684764768617</v>
      </c>
      <c r="M58" s="32">
        <f t="shared" si="252"/>
        <v>18.442647789463511</v>
      </c>
      <c r="N58" s="32">
        <f t="shared" si="252"/>
        <v>17.802055971250688</v>
      </c>
      <c r="O58" s="32">
        <f t="shared" si="252"/>
        <v>17.613797940932823</v>
      </c>
      <c r="P58" s="32">
        <f t="shared" si="252"/>
        <v>17.580555455298256</v>
      </c>
      <c r="Q58" s="32">
        <f t="shared" si="252"/>
        <v>17.740695508363146</v>
      </c>
      <c r="R58" s="32">
        <f t="shared" si="252"/>
        <v>18.364805500191562</v>
      </c>
      <c r="S58" s="32">
        <f t="shared" si="252"/>
        <v>18.009710104298911</v>
      </c>
      <c r="T58" s="32">
        <f t="shared" si="252"/>
        <v>18.37134405195615</v>
      </c>
      <c r="U58" s="32">
        <f t="shared" si="252"/>
        <v>18.110370620343705</v>
      </c>
      <c r="V58" s="32">
        <f t="shared" si="252"/>
        <v>18.055196522705963</v>
      </c>
      <c r="W58" s="32">
        <f t="shared" si="252"/>
        <v>18.109189436359593</v>
      </c>
      <c r="X58" s="32">
        <f t="shared" si="252"/>
        <v>18.248970357342472</v>
      </c>
      <c r="Y58" s="47">
        <f t="shared" si="252"/>
        <v>18.28488543995633</v>
      </c>
      <c r="Z58" s="77">
        <f t="shared" si="252"/>
        <v>18.847734128754304</v>
      </c>
      <c r="AA58" s="77">
        <f t="shared" si="252"/>
        <v>18.878777040712773</v>
      </c>
      <c r="AB58" s="77">
        <f t="shared" si="252"/>
        <v>18.901381806829885</v>
      </c>
      <c r="AC58" s="77">
        <f t="shared" si="252"/>
        <v>18.397834166813301</v>
      </c>
      <c r="AD58" s="77"/>
      <c r="AE58" s="77"/>
      <c r="AF58" s="77">
        <f t="shared" ref="AF58:AG58" si="253">SUM(AF60:AF63)</f>
        <v>18.520604585058997</v>
      </c>
      <c r="AG58" s="77">
        <f t="shared" si="253"/>
        <v>18.862122653435925</v>
      </c>
      <c r="AH58" s="77">
        <f t="shared" si="252"/>
        <v>18.537995001368444</v>
      </c>
    </row>
    <row r="59" spans="1:34" hidden="1" x14ac:dyDescent="0.25">
      <c r="A59" s="64" t="s">
        <v>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2"/>
      <c r="AA59" s="2"/>
      <c r="AB59" s="2"/>
      <c r="AC59" s="2"/>
      <c r="AD59" s="2"/>
      <c r="AE59" s="2"/>
      <c r="AF59" s="2"/>
      <c r="AG59" s="2"/>
      <c r="AH59" s="2"/>
    </row>
    <row r="60" spans="1:34" hidden="1" x14ac:dyDescent="0.25">
      <c r="A60" s="64" t="s">
        <v>5</v>
      </c>
      <c r="B60" s="7">
        <f t="shared" ref="B60:Q60" si="254">(+B14+B32)/B36*100</f>
        <v>14.69916898210146</v>
      </c>
      <c r="C60" s="7">
        <f t="shared" si="254"/>
        <v>14.419579490295048</v>
      </c>
      <c r="D60" s="7">
        <f t="shared" si="254"/>
        <v>13.950629284441421</v>
      </c>
      <c r="E60" s="7">
        <f t="shared" si="254"/>
        <v>13.743674054631128</v>
      </c>
      <c r="F60" s="7">
        <f t="shared" si="254"/>
        <v>14.047460261021874</v>
      </c>
      <c r="G60" s="7">
        <f t="shared" si="254"/>
        <v>12.922188135017151</v>
      </c>
      <c r="H60" s="7">
        <f t="shared" si="254"/>
        <v>12.694040583662062</v>
      </c>
      <c r="I60" s="7">
        <f t="shared" si="254"/>
        <v>11.719017589065594</v>
      </c>
      <c r="J60" s="7">
        <f t="shared" si="254"/>
        <v>11.75402032564412</v>
      </c>
      <c r="K60" s="7">
        <f t="shared" si="254"/>
        <v>11.7217103482242</v>
      </c>
      <c r="L60" s="7">
        <f t="shared" si="254"/>
        <v>11.84679686357364</v>
      </c>
      <c r="M60" s="7">
        <f t="shared" si="254"/>
        <v>12.036129275844871</v>
      </c>
      <c r="N60" s="7">
        <f t="shared" si="254"/>
        <v>11.562451518589297</v>
      </c>
      <c r="O60" s="7">
        <f t="shared" si="254"/>
        <v>11.419630705008469</v>
      </c>
      <c r="P60" s="7">
        <f t="shared" si="254"/>
        <v>11.308007009882445</v>
      </c>
      <c r="Q60" s="7">
        <f t="shared" si="254"/>
        <v>11.379344919394839</v>
      </c>
      <c r="R60" s="7">
        <f t="shared" ref="R60:AH60" si="255">(+R14+R32)/R36*100</f>
        <v>11.736351727451945</v>
      </c>
      <c r="S60" s="7">
        <f t="shared" si="255"/>
        <v>11.581199501938737</v>
      </c>
      <c r="T60" s="7">
        <f t="shared" si="255"/>
        <v>11.869989363124432</v>
      </c>
      <c r="U60" s="7">
        <f t="shared" si="255"/>
        <v>11.536347829334527</v>
      </c>
      <c r="V60" s="7">
        <f t="shared" si="255"/>
        <v>11.636122945247603</v>
      </c>
      <c r="W60" s="7">
        <f t="shared" si="255"/>
        <v>11.729242864514609</v>
      </c>
      <c r="X60" s="7">
        <f t="shared" si="255"/>
        <v>11.840887481268657</v>
      </c>
      <c r="Y60" s="8">
        <f t="shared" si="255"/>
        <v>11.7226650442433</v>
      </c>
      <c r="Z60" s="2">
        <f t="shared" si="255"/>
        <v>12.150075562436054</v>
      </c>
      <c r="AA60" s="2">
        <f t="shared" si="255"/>
        <v>12.102881982678522</v>
      </c>
      <c r="AB60" s="2">
        <f t="shared" si="255"/>
        <v>12.222815566876932</v>
      </c>
      <c r="AC60" s="2">
        <f t="shared" si="255"/>
        <v>12.288760206843824</v>
      </c>
      <c r="AD60" s="2"/>
      <c r="AE60" s="2"/>
      <c r="AF60" s="2">
        <f t="shared" ref="AF60:AG60" si="256">(+AF14+AF32)/AF36*100</f>
        <v>12.433493495288497</v>
      </c>
      <c r="AG60" s="2">
        <f t="shared" si="256"/>
        <v>12.438125640922335</v>
      </c>
      <c r="AH60" s="2">
        <f t="shared" si="255"/>
        <v>12.253774894943586</v>
      </c>
    </row>
    <row r="61" spans="1:34" ht="18" hidden="1" x14ac:dyDescent="0.25">
      <c r="A61" s="64" t="s">
        <v>6</v>
      </c>
      <c r="B61" s="37">
        <f t="shared" ref="B61:Q61" si="257">(+B15+B33)/B36*100</f>
        <v>0</v>
      </c>
      <c r="C61" s="37">
        <f t="shared" si="257"/>
        <v>0</v>
      </c>
      <c r="D61" s="37">
        <f t="shared" si="257"/>
        <v>0</v>
      </c>
      <c r="E61" s="37">
        <f t="shared" si="257"/>
        <v>0</v>
      </c>
      <c r="F61" s="37">
        <f t="shared" si="257"/>
        <v>0</v>
      </c>
      <c r="G61" s="37">
        <f t="shared" si="257"/>
        <v>0</v>
      </c>
      <c r="H61" s="37">
        <f t="shared" si="257"/>
        <v>0</v>
      </c>
      <c r="I61" s="37">
        <f t="shared" si="257"/>
        <v>0</v>
      </c>
      <c r="J61" s="37">
        <f t="shared" si="257"/>
        <v>0</v>
      </c>
      <c r="K61" s="37">
        <f t="shared" si="257"/>
        <v>0</v>
      </c>
      <c r="L61" s="37">
        <f t="shared" si="257"/>
        <v>0</v>
      </c>
      <c r="M61" s="37">
        <f t="shared" si="257"/>
        <v>0</v>
      </c>
      <c r="N61" s="37">
        <f t="shared" si="257"/>
        <v>0</v>
      </c>
      <c r="O61" s="37">
        <f t="shared" si="257"/>
        <v>0</v>
      </c>
      <c r="P61" s="37">
        <f t="shared" si="257"/>
        <v>0</v>
      </c>
      <c r="Q61" s="37">
        <f t="shared" si="257"/>
        <v>0</v>
      </c>
      <c r="R61" s="37">
        <f t="shared" ref="R61:AH61" si="258">(+R15+R33)/R36*100</f>
        <v>0</v>
      </c>
      <c r="S61" s="37">
        <f t="shared" si="258"/>
        <v>0</v>
      </c>
      <c r="T61" s="37">
        <f t="shared" si="258"/>
        <v>0</v>
      </c>
      <c r="U61" s="37">
        <f t="shared" si="258"/>
        <v>0</v>
      </c>
      <c r="V61" s="37">
        <f t="shared" si="258"/>
        <v>0</v>
      </c>
      <c r="W61" s="37">
        <f t="shared" si="258"/>
        <v>0</v>
      </c>
      <c r="X61" s="37">
        <f t="shared" si="258"/>
        <v>0</v>
      </c>
      <c r="Y61" s="34">
        <f t="shared" si="258"/>
        <v>0</v>
      </c>
      <c r="Z61" s="34">
        <f t="shared" si="258"/>
        <v>0</v>
      </c>
      <c r="AA61" s="34">
        <f t="shared" si="258"/>
        <v>0</v>
      </c>
      <c r="AB61" s="34">
        <f t="shared" si="258"/>
        <v>0</v>
      </c>
      <c r="AC61" s="34">
        <f t="shared" si="258"/>
        <v>0</v>
      </c>
      <c r="AD61" s="34"/>
      <c r="AE61" s="34"/>
      <c r="AF61" s="34">
        <f t="shared" ref="AF61:AG61" si="259">(+AF15+AF33)/AF36*100</f>
        <v>0</v>
      </c>
      <c r="AG61" s="34">
        <f t="shared" si="259"/>
        <v>0</v>
      </c>
      <c r="AH61" s="34">
        <f t="shared" si="258"/>
        <v>0</v>
      </c>
    </row>
    <row r="62" spans="1:34" hidden="1" x14ac:dyDescent="0.25">
      <c r="A62" s="64" t="s">
        <v>107</v>
      </c>
      <c r="B62" s="7">
        <f t="shared" ref="B62:Q62" si="260">(+B16+B34)/B36*100</f>
        <v>1.125085403229368</v>
      </c>
      <c r="C62" s="7">
        <f t="shared" si="260"/>
        <v>1.1027656261129024</v>
      </c>
      <c r="D62" s="7">
        <f t="shared" si="260"/>
        <v>1.1064047720566592</v>
      </c>
      <c r="E62" s="7">
        <f t="shared" si="260"/>
        <v>1.1056054514581222</v>
      </c>
      <c r="F62" s="7">
        <f t="shared" si="260"/>
        <v>0.55450820500657338</v>
      </c>
      <c r="G62" s="7">
        <f t="shared" si="260"/>
        <v>0.50509054384663488</v>
      </c>
      <c r="H62" s="7">
        <f t="shared" si="260"/>
        <v>0.51308041509928604</v>
      </c>
      <c r="I62" s="7">
        <f t="shared" si="260"/>
        <v>0.4416624006720089</v>
      </c>
      <c r="J62" s="7">
        <f t="shared" si="260"/>
        <v>0.45495494464303432</v>
      </c>
      <c r="K62" s="7">
        <f t="shared" si="260"/>
        <v>0.45531764773256805</v>
      </c>
      <c r="L62" s="7">
        <f t="shared" si="260"/>
        <v>0.45208957464864313</v>
      </c>
      <c r="M62" s="7">
        <f t="shared" si="260"/>
        <v>0.4208717010531775</v>
      </c>
      <c r="N62" s="7">
        <f t="shared" si="260"/>
        <v>0.40075700311614321</v>
      </c>
      <c r="O62" s="7">
        <f t="shared" si="260"/>
        <v>0.36947023061314571</v>
      </c>
      <c r="P62" s="7">
        <f t="shared" si="260"/>
        <v>0.36241929288494923</v>
      </c>
      <c r="Q62" s="7">
        <f t="shared" si="260"/>
        <v>0.36707312001864478</v>
      </c>
      <c r="R62" s="7">
        <f t="shared" ref="R62:AH62" si="261">(+R16+R34)/R36*100</f>
        <v>0.36756337828938818</v>
      </c>
      <c r="S62" s="7">
        <f t="shared" si="261"/>
        <v>0.35824304762824866</v>
      </c>
      <c r="T62" s="7">
        <f t="shared" si="261"/>
        <v>0.35237443302271232</v>
      </c>
      <c r="U62" s="7">
        <f t="shared" si="261"/>
        <v>0.32541730222637555</v>
      </c>
      <c r="V62" s="7">
        <f t="shared" si="261"/>
        <v>0.31070003752624886</v>
      </c>
      <c r="W62" s="7">
        <f t="shared" si="261"/>
        <v>0.29765714095966794</v>
      </c>
      <c r="X62" s="7">
        <f t="shared" si="261"/>
        <v>0.30264310936323369</v>
      </c>
      <c r="Y62" s="8">
        <f t="shared" si="261"/>
        <v>0.29644302050986954</v>
      </c>
      <c r="Z62" s="2">
        <f t="shared" si="261"/>
        <v>0.27607503005509459</v>
      </c>
      <c r="AA62" s="2">
        <f t="shared" si="261"/>
        <v>0.2870742932558174</v>
      </c>
      <c r="AB62" s="2">
        <f t="shared" si="261"/>
        <v>0.27917459709674114</v>
      </c>
      <c r="AC62" s="2">
        <f t="shared" si="261"/>
        <v>0.2579943140984074</v>
      </c>
      <c r="AD62" s="2"/>
      <c r="AE62" s="2"/>
      <c r="AF62" s="2">
        <f t="shared" ref="AF62:AG62" si="262">(+AF16+AF34)/AF36*100</f>
        <v>0.24267388142480995</v>
      </c>
      <c r="AG62" s="2">
        <f t="shared" si="262"/>
        <v>0.22897267465607432</v>
      </c>
      <c r="AH62" s="2">
        <f t="shared" si="261"/>
        <v>0.22246150911714155</v>
      </c>
    </row>
    <row r="63" spans="1:34" hidden="1" x14ac:dyDescent="0.25">
      <c r="A63" s="64" t="s">
        <v>108</v>
      </c>
      <c r="B63" s="7">
        <f t="shared" ref="B63:Q63" si="263">(+B17+B35)/B36*100</f>
        <v>0</v>
      </c>
      <c r="C63" s="7">
        <f t="shared" si="263"/>
        <v>0</v>
      </c>
      <c r="D63" s="7">
        <f t="shared" si="263"/>
        <v>0</v>
      </c>
      <c r="E63" s="7">
        <f t="shared" si="263"/>
        <v>0</v>
      </c>
      <c r="F63" s="7">
        <f t="shared" si="263"/>
        <v>0</v>
      </c>
      <c r="G63" s="7">
        <f t="shared" si="263"/>
        <v>0</v>
      </c>
      <c r="H63" s="7">
        <f t="shared" si="263"/>
        <v>0</v>
      </c>
      <c r="I63" s="7">
        <f t="shared" si="263"/>
        <v>5.8005905223176626</v>
      </c>
      <c r="J63" s="7">
        <f t="shared" si="263"/>
        <v>6.0346835080045018</v>
      </c>
      <c r="K63" s="7">
        <f t="shared" si="263"/>
        <v>5.9794929707239772</v>
      </c>
      <c r="L63" s="7">
        <f t="shared" si="263"/>
        <v>5.9477983265463328</v>
      </c>
      <c r="M63" s="7">
        <f t="shared" si="263"/>
        <v>5.9856468125654612</v>
      </c>
      <c r="N63" s="7">
        <f t="shared" si="263"/>
        <v>5.8388474495452476</v>
      </c>
      <c r="O63" s="7">
        <f t="shared" si="263"/>
        <v>5.824697005311207</v>
      </c>
      <c r="P63" s="7">
        <f t="shared" si="263"/>
        <v>5.9101291525308612</v>
      </c>
      <c r="Q63" s="7">
        <f t="shared" si="263"/>
        <v>5.9942774689496616</v>
      </c>
      <c r="R63" s="7">
        <f t="shared" ref="R63:AH63" si="264">(+R17+R35)/R36*100</f>
        <v>6.2608903944502279</v>
      </c>
      <c r="S63" s="7">
        <f t="shared" si="264"/>
        <v>6.0702675547319265</v>
      </c>
      <c r="T63" s="7">
        <f t="shared" si="264"/>
        <v>6.148980255809005</v>
      </c>
      <c r="U63" s="7">
        <f t="shared" si="264"/>
        <v>6.2486054887828022</v>
      </c>
      <c r="V63" s="7">
        <f t="shared" si="264"/>
        <v>6.1083735399321109</v>
      </c>
      <c r="W63" s="7">
        <f t="shared" si="264"/>
        <v>6.0822894308853153</v>
      </c>
      <c r="X63" s="7">
        <f t="shared" si="264"/>
        <v>6.10543976671058</v>
      </c>
      <c r="Y63" s="8">
        <f t="shared" si="264"/>
        <v>6.2657773752031618</v>
      </c>
      <c r="Z63" s="2">
        <f t="shared" si="264"/>
        <v>6.421583536263153</v>
      </c>
      <c r="AA63" s="2">
        <f t="shared" si="264"/>
        <v>6.4888207647784357</v>
      </c>
      <c r="AB63" s="2">
        <f t="shared" si="264"/>
        <v>6.3993916428562114</v>
      </c>
      <c r="AC63" s="2">
        <f t="shared" si="264"/>
        <v>5.8510796458710699</v>
      </c>
      <c r="AD63" s="2"/>
      <c r="AE63" s="2"/>
      <c r="AF63" s="2">
        <f t="shared" ref="AF63:AG63" si="265">(+AF17+AF35)/AF36*100</f>
        <v>5.8444372083456884</v>
      </c>
      <c r="AG63" s="2">
        <f t="shared" si="265"/>
        <v>6.1950243378575163</v>
      </c>
      <c r="AH63" s="2">
        <f t="shared" si="264"/>
        <v>6.0617585973077137</v>
      </c>
    </row>
    <row r="64" spans="1:34" hidden="1" x14ac:dyDescent="0.25">
      <c r="A64" s="4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8"/>
      <c r="Z64" s="2"/>
      <c r="AA64" s="2"/>
      <c r="AB64" s="2"/>
      <c r="AC64" s="2"/>
      <c r="AD64" s="2"/>
      <c r="AE64" s="2"/>
      <c r="AF64" s="2"/>
      <c r="AG64" s="2"/>
      <c r="AH64" s="2"/>
    </row>
    <row r="65" spans="1:34" hidden="1" x14ac:dyDescent="0.25">
      <c r="A65" s="69" t="s">
        <v>7</v>
      </c>
      <c r="B65" s="32">
        <f t="shared" ref="B65:E65" si="266">SUM(B67:B68)</f>
        <v>11.723567152423456</v>
      </c>
      <c r="C65" s="32">
        <f t="shared" si="266"/>
        <v>11.584959357287325</v>
      </c>
      <c r="D65" s="32">
        <f t="shared" si="266"/>
        <v>11.287195036898273</v>
      </c>
      <c r="E65" s="32">
        <f t="shared" si="266"/>
        <v>11.270445656703252</v>
      </c>
      <c r="F65" s="32">
        <f>SUM(F67:F68)</f>
        <v>11.387942135509538</v>
      </c>
      <c r="G65" s="32">
        <f>SUM(G67:G68)</f>
        <v>10.526779757671893</v>
      </c>
      <c r="H65" s="32">
        <f t="shared" ref="H65:AH65" si="267">SUM(H67:H68)</f>
        <v>10.294244304970672</v>
      </c>
      <c r="I65" s="32">
        <f t="shared" si="267"/>
        <v>9.6034225446470867</v>
      </c>
      <c r="J65" s="32">
        <f t="shared" si="267"/>
        <v>9.4484106302103665</v>
      </c>
      <c r="K65" s="32">
        <f t="shared" si="267"/>
        <v>9.4256189960886978</v>
      </c>
      <c r="L65" s="32">
        <f t="shared" si="267"/>
        <v>9.3420099163977177</v>
      </c>
      <c r="M65" s="32">
        <f t="shared" si="267"/>
        <v>9.389590404719474</v>
      </c>
      <c r="N65" s="32">
        <f t="shared" si="267"/>
        <v>8.8545896926831755</v>
      </c>
      <c r="O65" s="32">
        <f t="shared" si="267"/>
        <v>8.7655942948044316</v>
      </c>
      <c r="P65" s="32">
        <f t="shared" si="267"/>
        <v>8.4441782845004774</v>
      </c>
      <c r="Q65" s="32">
        <f t="shared" si="267"/>
        <v>8.2578501303411187</v>
      </c>
      <c r="R65" s="32">
        <f t="shared" si="267"/>
        <v>8.039281953257511</v>
      </c>
      <c r="S65" s="32">
        <f t="shared" si="267"/>
        <v>7.884983731724196</v>
      </c>
      <c r="T65" s="32">
        <f t="shared" si="267"/>
        <v>7.9261442211503175</v>
      </c>
      <c r="U65" s="32">
        <f t="shared" si="267"/>
        <v>7.6278250440857649</v>
      </c>
      <c r="V65" s="32">
        <f t="shared" si="267"/>
        <v>7.3902754987441019</v>
      </c>
      <c r="W65" s="32">
        <f t="shared" si="267"/>
        <v>7.4263296175879443</v>
      </c>
      <c r="X65" s="32">
        <f t="shared" si="267"/>
        <v>7.3432435063869885</v>
      </c>
      <c r="Y65" s="47">
        <f t="shared" si="267"/>
        <v>7.254998935186328</v>
      </c>
      <c r="Z65" s="77">
        <f t="shared" si="267"/>
        <v>7.2711261830441059</v>
      </c>
      <c r="AA65" s="77">
        <f t="shared" si="267"/>
        <v>7.2616127132455119</v>
      </c>
      <c r="AB65" s="77">
        <f t="shared" si="267"/>
        <v>7.2849359864482208</v>
      </c>
      <c r="AC65" s="77">
        <f t="shared" si="267"/>
        <v>7.2971549257561135</v>
      </c>
      <c r="AD65" s="77"/>
      <c r="AE65" s="77"/>
      <c r="AF65" s="77">
        <f t="shared" ref="AF65:AG65" si="268">SUM(AF67:AF68)</f>
        <v>6.9614171456753082</v>
      </c>
      <c r="AG65" s="77">
        <f t="shared" si="268"/>
        <v>6.8584640494515039</v>
      </c>
      <c r="AH65" s="77">
        <f t="shared" si="267"/>
        <v>6.680986734143425</v>
      </c>
    </row>
    <row r="66" spans="1:34" hidden="1" x14ac:dyDescent="0.25">
      <c r="A66" s="4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8" hidden="1" x14ac:dyDescent="0.25">
      <c r="A67" s="64" t="s">
        <v>8</v>
      </c>
      <c r="B67" s="37">
        <f t="shared" ref="B67:Q67" si="269">B19/B36*100</f>
        <v>0</v>
      </c>
      <c r="C67" s="37">
        <f t="shared" si="269"/>
        <v>0</v>
      </c>
      <c r="D67" s="37">
        <f t="shared" si="269"/>
        <v>0</v>
      </c>
      <c r="E67" s="37">
        <f t="shared" si="269"/>
        <v>0</v>
      </c>
      <c r="F67" s="37">
        <f t="shared" si="269"/>
        <v>0</v>
      </c>
      <c r="G67" s="37">
        <f t="shared" si="269"/>
        <v>0</v>
      </c>
      <c r="H67" s="37">
        <f t="shared" si="269"/>
        <v>0</v>
      </c>
      <c r="I67" s="37">
        <f t="shared" si="269"/>
        <v>0</v>
      </c>
      <c r="J67" s="37">
        <f t="shared" si="269"/>
        <v>0</v>
      </c>
      <c r="K67" s="37">
        <f t="shared" si="269"/>
        <v>0</v>
      </c>
      <c r="L67" s="37">
        <f t="shared" si="269"/>
        <v>0</v>
      </c>
      <c r="M67" s="37">
        <f t="shared" si="269"/>
        <v>0</v>
      </c>
      <c r="N67" s="37">
        <f t="shared" si="269"/>
        <v>0</v>
      </c>
      <c r="O67" s="37">
        <f t="shared" si="269"/>
        <v>0</v>
      </c>
      <c r="P67" s="37">
        <f t="shared" si="269"/>
        <v>0</v>
      </c>
      <c r="Q67" s="37">
        <f t="shared" si="269"/>
        <v>0</v>
      </c>
      <c r="R67" s="37">
        <f t="shared" ref="R67:AH67" si="270">R19/R36*100</f>
        <v>0</v>
      </c>
      <c r="S67" s="37">
        <f t="shared" si="270"/>
        <v>0</v>
      </c>
      <c r="T67" s="37">
        <f t="shared" si="270"/>
        <v>0</v>
      </c>
      <c r="U67" s="37">
        <f t="shared" si="270"/>
        <v>0</v>
      </c>
      <c r="V67" s="37">
        <f t="shared" si="270"/>
        <v>0</v>
      </c>
      <c r="W67" s="37">
        <f t="shared" si="270"/>
        <v>0</v>
      </c>
      <c r="X67" s="37">
        <f t="shared" si="270"/>
        <v>0</v>
      </c>
      <c r="Y67" s="34">
        <f t="shared" si="270"/>
        <v>0</v>
      </c>
      <c r="Z67" s="34">
        <f t="shared" si="270"/>
        <v>0</v>
      </c>
      <c r="AA67" s="34">
        <f t="shared" si="270"/>
        <v>0</v>
      </c>
      <c r="AB67" s="34">
        <f t="shared" si="270"/>
        <v>0</v>
      </c>
      <c r="AC67" s="34">
        <f t="shared" si="270"/>
        <v>0</v>
      </c>
      <c r="AD67" s="34"/>
      <c r="AE67" s="34"/>
      <c r="AF67" s="34">
        <f t="shared" ref="AF67:AG67" si="271">AF19/AF36*100</f>
        <v>0</v>
      </c>
      <c r="AG67" s="34">
        <f t="shared" si="271"/>
        <v>0</v>
      </c>
      <c r="AH67" s="34">
        <f t="shared" si="270"/>
        <v>0</v>
      </c>
    </row>
    <row r="68" spans="1:34" hidden="1" x14ac:dyDescent="0.25">
      <c r="A68" s="64" t="s">
        <v>109</v>
      </c>
      <c r="B68" s="7">
        <f t="shared" ref="B68:Q68" si="272">B20/B36*100</f>
        <v>11.723567152423456</v>
      </c>
      <c r="C68" s="7">
        <f t="shared" si="272"/>
        <v>11.584959357287325</v>
      </c>
      <c r="D68" s="7">
        <f t="shared" si="272"/>
        <v>11.287195036898273</v>
      </c>
      <c r="E68" s="7">
        <f t="shared" si="272"/>
        <v>11.270445656703252</v>
      </c>
      <c r="F68" s="7">
        <f t="shared" si="272"/>
        <v>11.387942135509538</v>
      </c>
      <c r="G68" s="7">
        <f t="shared" si="272"/>
        <v>10.526779757671893</v>
      </c>
      <c r="H68" s="7">
        <f t="shared" si="272"/>
        <v>10.294244304970672</v>
      </c>
      <c r="I68" s="7">
        <f t="shared" si="272"/>
        <v>9.6034225446470867</v>
      </c>
      <c r="J68" s="7">
        <f t="shared" si="272"/>
        <v>9.4484106302103665</v>
      </c>
      <c r="K68" s="7">
        <f t="shared" si="272"/>
        <v>9.4256189960886978</v>
      </c>
      <c r="L68" s="7">
        <f t="shared" si="272"/>
        <v>9.3420099163977177</v>
      </c>
      <c r="M68" s="7">
        <f t="shared" si="272"/>
        <v>9.389590404719474</v>
      </c>
      <c r="N68" s="7">
        <f t="shared" si="272"/>
        <v>8.8545896926831755</v>
      </c>
      <c r="O68" s="7">
        <f t="shared" si="272"/>
        <v>8.7655942948044316</v>
      </c>
      <c r="P68" s="7">
        <f t="shared" si="272"/>
        <v>8.4441782845004774</v>
      </c>
      <c r="Q68" s="7">
        <f t="shared" si="272"/>
        <v>8.2578501303411187</v>
      </c>
      <c r="R68" s="7">
        <f t="shared" ref="R68:AH68" si="273">R20/R36*100</f>
        <v>8.039281953257511</v>
      </c>
      <c r="S68" s="7">
        <f t="shared" si="273"/>
        <v>7.884983731724196</v>
      </c>
      <c r="T68" s="7">
        <f t="shared" si="273"/>
        <v>7.9261442211503175</v>
      </c>
      <c r="U68" s="7">
        <f t="shared" si="273"/>
        <v>7.6278250440857649</v>
      </c>
      <c r="V68" s="7">
        <f t="shared" si="273"/>
        <v>7.3902754987441019</v>
      </c>
      <c r="W68" s="7">
        <f t="shared" si="273"/>
        <v>7.4263296175879443</v>
      </c>
      <c r="X68" s="7">
        <f t="shared" si="273"/>
        <v>7.3432435063869885</v>
      </c>
      <c r="Y68" s="8">
        <f t="shared" si="273"/>
        <v>7.254998935186328</v>
      </c>
      <c r="Z68" s="2">
        <f t="shared" si="273"/>
        <v>7.2711261830441059</v>
      </c>
      <c r="AA68" s="2">
        <f t="shared" si="273"/>
        <v>7.2616127132455119</v>
      </c>
      <c r="AB68" s="2">
        <f t="shared" si="273"/>
        <v>7.2849359864482208</v>
      </c>
      <c r="AC68" s="2">
        <f t="shared" si="273"/>
        <v>7.2971549257561135</v>
      </c>
      <c r="AD68" s="2"/>
      <c r="AE68" s="2"/>
      <c r="AF68" s="2">
        <f t="shared" ref="AF68:AG68" si="274">AF20/AF36*100</f>
        <v>6.9614171456753082</v>
      </c>
      <c r="AG68" s="2">
        <f t="shared" si="274"/>
        <v>6.8584640494515039</v>
      </c>
      <c r="AH68" s="2">
        <f t="shared" si="273"/>
        <v>6.680986734143425</v>
      </c>
    </row>
    <row r="69" spans="1:34" hidden="1" x14ac:dyDescent="0.25">
      <c r="A69" s="4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2"/>
      <c r="AA69" s="2"/>
      <c r="AB69" s="2"/>
      <c r="AC69" s="2"/>
      <c r="AD69" s="2"/>
      <c r="AE69" s="2"/>
      <c r="AF69" s="2"/>
      <c r="AG69" s="2"/>
      <c r="AH69" s="2"/>
    </row>
    <row r="70" spans="1:34" hidden="1" x14ac:dyDescent="0.25">
      <c r="A70" s="69" t="s">
        <v>9</v>
      </c>
      <c r="B70" s="32">
        <f t="shared" ref="B70:E70" si="275">SUM(B72:B76)</f>
        <v>29.445714290413704</v>
      </c>
      <c r="C70" s="32">
        <f t="shared" si="275"/>
        <v>29.275649312753536</v>
      </c>
      <c r="D70" s="32">
        <f t="shared" si="275"/>
        <v>29.06455757877891</v>
      </c>
      <c r="E70" s="32">
        <f t="shared" si="275"/>
        <v>28.986652356820272</v>
      </c>
      <c r="F70" s="32">
        <f>SUM(F72:F76)</f>
        <v>29.168062386699241</v>
      </c>
      <c r="G70" s="32">
        <f>SUM(G72:G76)</f>
        <v>32.866646307814257</v>
      </c>
      <c r="H70" s="32">
        <f t="shared" ref="H70:AH70" si="276">SUM(H72:H76)</f>
        <v>32.834626840975666</v>
      </c>
      <c r="I70" s="32">
        <f t="shared" si="276"/>
        <v>31.169589881430838</v>
      </c>
      <c r="J70" s="32">
        <f t="shared" si="276"/>
        <v>30.853400112442937</v>
      </c>
      <c r="K70" s="32">
        <f t="shared" si="276"/>
        <v>30.658580552001602</v>
      </c>
      <c r="L70" s="32">
        <f t="shared" si="276"/>
        <v>30.84530647043945</v>
      </c>
      <c r="M70" s="32">
        <f t="shared" si="276"/>
        <v>30.682602282150729</v>
      </c>
      <c r="N70" s="32">
        <f t="shared" si="276"/>
        <v>29.882678834943167</v>
      </c>
      <c r="O70" s="32">
        <f t="shared" si="276"/>
        <v>29.752005883338516</v>
      </c>
      <c r="P70" s="32">
        <f t="shared" si="276"/>
        <v>29.468728231302887</v>
      </c>
      <c r="Q70" s="32">
        <f t="shared" si="276"/>
        <v>28.957919199932785</v>
      </c>
      <c r="R70" s="32">
        <f t="shared" si="276"/>
        <v>28.654780863975816</v>
      </c>
      <c r="S70" s="32">
        <f t="shared" si="276"/>
        <v>27.868512060285589</v>
      </c>
      <c r="T70" s="32">
        <f t="shared" si="276"/>
        <v>28.173446859031522</v>
      </c>
      <c r="U70" s="32">
        <f t="shared" si="276"/>
        <v>27.071639513620624</v>
      </c>
      <c r="V70" s="32">
        <f t="shared" si="276"/>
        <v>28.838480867667485</v>
      </c>
      <c r="W70" s="32">
        <f t="shared" si="276"/>
        <v>28.823495367115338</v>
      </c>
      <c r="X70" s="32">
        <f t="shared" si="276"/>
        <v>28.670996222541792</v>
      </c>
      <c r="Y70" s="47">
        <f t="shared" si="276"/>
        <v>28.504531556199343</v>
      </c>
      <c r="Z70" s="77">
        <f t="shared" si="276"/>
        <v>28.55991695817616</v>
      </c>
      <c r="AA70" s="77">
        <f t="shared" si="276"/>
        <v>28.161241726828969</v>
      </c>
      <c r="AB70" s="77">
        <f t="shared" si="276"/>
        <v>28.131885668383081</v>
      </c>
      <c r="AC70" s="77">
        <f t="shared" si="276"/>
        <v>28.039561073564855</v>
      </c>
      <c r="AD70" s="77"/>
      <c r="AE70" s="77"/>
      <c r="AF70" s="77">
        <f t="shared" ref="AF70:AG70" si="277">SUM(AF72:AF76)</f>
        <v>26.736918774250118</v>
      </c>
      <c r="AG70" s="77">
        <f t="shared" si="277"/>
        <v>26.426128797532549</v>
      </c>
      <c r="AH70" s="77">
        <f t="shared" si="276"/>
        <v>25.723706092019057</v>
      </c>
    </row>
    <row r="71" spans="1:34" hidden="1" x14ac:dyDescent="0.25">
      <c r="A71" s="64" t="s">
        <v>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8" hidden="1" x14ac:dyDescent="0.25">
      <c r="A72" s="64" t="s">
        <v>10</v>
      </c>
      <c r="B72" s="7">
        <f t="shared" ref="B72:Q72" si="278">B22/B36*100</f>
        <v>0.15790830993848826</v>
      </c>
      <c r="C72" s="7">
        <f t="shared" si="278"/>
        <v>0.15409591837913647</v>
      </c>
      <c r="D72" s="7">
        <f t="shared" si="278"/>
        <v>0.15497188446810742</v>
      </c>
      <c r="E72" s="7">
        <f t="shared" si="278"/>
        <v>0.15502121479334563</v>
      </c>
      <c r="F72" s="7">
        <f t="shared" si="278"/>
        <v>0</v>
      </c>
      <c r="G72" s="7">
        <f t="shared" si="278"/>
        <v>0</v>
      </c>
      <c r="H72" s="7">
        <f t="shared" si="278"/>
        <v>0</v>
      </c>
      <c r="I72" s="7">
        <f t="shared" si="278"/>
        <v>0</v>
      </c>
      <c r="J72" s="7">
        <f t="shared" si="278"/>
        <v>0</v>
      </c>
      <c r="K72" s="7">
        <f t="shared" si="278"/>
        <v>0</v>
      </c>
      <c r="L72" s="7">
        <f t="shared" si="278"/>
        <v>0</v>
      </c>
      <c r="M72" s="7">
        <f t="shared" si="278"/>
        <v>0</v>
      </c>
      <c r="N72" s="37">
        <f t="shared" si="278"/>
        <v>0</v>
      </c>
      <c r="O72" s="37">
        <f t="shared" si="278"/>
        <v>0</v>
      </c>
      <c r="P72" s="37">
        <f t="shared" si="278"/>
        <v>0</v>
      </c>
      <c r="Q72" s="37">
        <f t="shared" si="278"/>
        <v>0</v>
      </c>
      <c r="R72" s="37">
        <f t="shared" ref="R72:AH72" si="279">R22/R36*100</f>
        <v>0</v>
      </c>
      <c r="S72" s="37">
        <f t="shared" si="279"/>
        <v>0</v>
      </c>
      <c r="T72" s="37">
        <f t="shared" si="279"/>
        <v>0</v>
      </c>
      <c r="U72" s="37">
        <f t="shared" si="279"/>
        <v>0</v>
      </c>
      <c r="V72" s="37">
        <f t="shared" si="279"/>
        <v>0</v>
      </c>
      <c r="W72" s="37">
        <f t="shared" si="279"/>
        <v>0</v>
      </c>
      <c r="X72" s="37">
        <f t="shared" si="279"/>
        <v>0</v>
      </c>
      <c r="Y72" s="34">
        <f t="shared" si="279"/>
        <v>0</v>
      </c>
      <c r="Z72" s="34">
        <f t="shared" si="279"/>
        <v>0</v>
      </c>
      <c r="AA72" s="34">
        <f t="shared" si="279"/>
        <v>0</v>
      </c>
      <c r="AB72" s="34">
        <f t="shared" si="279"/>
        <v>0</v>
      </c>
      <c r="AC72" s="34">
        <f t="shared" si="279"/>
        <v>0</v>
      </c>
      <c r="AD72" s="34"/>
      <c r="AE72" s="34"/>
      <c r="AF72" s="34">
        <f t="shared" ref="AF72:AG72" si="280">AF22/AF36*100</f>
        <v>0</v>
      </c>
      <c r="AG72" s="34">
        <f t="shared" si="280"/>
        <v>0</v>
      </c>
      <c r="AH72" s="34">
        <f t="shared" si="279"/>
        <v>0</v>
      </c>
    </row>
    <row r="73" spans="1:34" ht="18" hidden="1" x14ac:dyDescent="0.25">
      <c r="A73" s="64" t="s">
        <v>11</v>
      </c>
      <c r="B73" s="37">
        <f t="shared" ref="B73:Q73" si="281">B23/B36*100</f>
        <v>0</v>
      </c>
      <c r="C73" s="37">
        <f t="shared" si="281"/>
        <v>0</v>
      </c>
      <c r="D73" s="37">
        <f t="shared" si="281"/>
        <v>0</v>
      </c>
      <c r="E73" s="37">
        <f t="shared" si="281"/>
        <v>0</v>
      </c>
      <c r="F73" s="37">
        <f t="shared" si="281"/>
        <v>0</v>
      </c>
      <c r="G73" s="37">
        <f t="shared" si="281"/>
        <v>0</v>
      </c>
      <c r="H73" s="37">
        <f t="shared" si="281"/>
        <v>0</v>
      </c>
      <c r="I73" s="37">
        <f t="shared" si="281"/>
        <v>0</v>
      </c>
      <c r="J73" s="37">
        <f t="shared" si="281"/>
        <v>0</v>
      </c>
      <c r="K73" s="37">
        <f t="shared" si="281"/>
        <v>0</v>
      </c>
      <c r="L73" s="37">
        <f t="shared" si="281"/>
        <v>0</v>
      </c>
      <c r="M73" s="37">
        <f t="shared" si="281"/>
        <v>0</v>
      </c>
      <c r="N73" s="37">
        <f t="shared" si="281"/>
        <v>0</v>
      </c>
      <c r="O73" s="37">
        <f t="shared" si="281"/>
        <v>0</v>
      </c>
      <c r="P73" s="37">
        <f t="shared" si="281"/>
        <v>0</v>
      </c>
      <c r="Q73" s="37">
        <f t="shared" si="281"/>
        <v>0</v>
      </c>
      <c r="R73" s="37">
        <f t="shared" ref="R73:AH73" si="282">R23/R36*100</f>
        <v>0</v>
      </c>
      <c r="S73" s="37">
        <f t="shared" si="282"/>
        <v>0</v>
      </c>
      <c r="T73" s="37">
        <f t="shared" si="282"/>
        <v>0</v>
      </c>
      <c r="U73" s="37">
        <f t="shared" si="282"/>
        <v>0</v>
      </c>
      <c r="V73" s="37">
        <f t="shared" si="282"/>
        <v>0</v>
      </c>
      <c r="W73" s="37">
        <f t="shared" si="282"/>
        <v>0</v>
      </c>
      <c r="X73" s="37">
        <f t="shared" si="282"/>
        <v>0</v>
      </c>
      <c r="Y73" s="34">
        <f t="shared" si="282"/>
        <v>0</v>
      </c>
      <c r="Z73" s="34">
        <f t="shared" si="282"/>
        <v>0</v>
      </c>
      <c r="AA73" s="34">
        <f t="shared" si="282"/>
        <v>0</v>
      </c>
      <c r="AB73" s="34">
        <f t="shared" si="282"/>
        <v>0</v>
      </c>
      <c r="AC73" s="34">
        <f t="shared" si="282"/>
        <v>0</v>
      </c>
      <c r="AD73" s="34"/>
      <c r="AE73" s="34"/>
      <c r="AF73" s="34">
        <f t="shared" ref="AF73:AG73" si="283">AF23/AF36*100</f>
        <v>0</v>
      </c>
      <c r="AG73" s="34">
        <f t="shared" si="283"/>
        <v>0</v>
      </c>
      <c r="AH73" s="34">
        <f t="shared" si="282"/>
        <v>0</v>
      </c>
    </row>
    <row r="74" spans="1:34" ht="18" hidden="1" x14ac:dyDescent="0.25">
      <c r="A74" s="64" t="s">
        <v>12</v>
      </c>
      <c r="B74" s="37">
        <f t="shared" ref="B74:Q74" si="284">B24/B36*100</f>
        <v>0</v>
      </c>
      <c r="C74" s="37">
        <f t="shared" si="284"/>
        <v>0</v>
      </c>
      <c r="D74" s="37">
        <f t="shared" si="284"/>
        <v>0</v>
      </c>
      <c r="E74" s="37">
        <f t="shared" si="284"/>
        <v>0</v>
      </c>
      <c r="F74" s="37">
        <f t="shared" si="284"/>
        <v>0</v>
      </c>
      <c r="G74" s="37">
        <f t="shared" si="284"/>
        <v>0</v>
      </c>
      <c r="H74" s="37">
        <f t="shared" si="284"/>
        <v>0</v>
      </c>
      <c r="I74" s="37">
        <f t="shared" si="284"/>
        <v>0</v>
      </c>
      <c r="J74" s="37">
        <f t="shared" si="284"/>
        <v>0</v>
      </c>
      <c r="K74" s="37">
        <f t="shared" si="284"/>
        <v>0</v>
      </c>
      <c r="L74" s="37">
        <f t="shared" si="284"/>
        <v>0</v>
      </c>
      <c r="M74" s="37">
        <f t="shared" si="284"/>
        <v>0</v>
      </c>
      <c r="N74" s="37">
        <f t="shared" si="284"/>
        <v>0</v>
      </c>
      <c r="O74" s="37">
        <f t="shared" si="284"/>
        <v>0</v>
      </c>
      <c r="P74" s="37">
        <f t="shared" si="284"/>
        <v>0</v>
      </c>
      <c r="Q74" s="37">
        <f t="shared" si="284"/>
        <v>0</v>
      </c>
      <c r="R74" s="37">
        <f t="shared" ref="R74:AH74" si="285">R24/R36*100</f>
        <v>0</v>
      </c>
      <c r="S74" s="37">
        <f t="shared" si="285"/>
        <v>0</v>
      </c>
      <c r="T74" s="37">
        <f t="shared" si="285"/>
        <v>0</v>
      </c>
      <c r="U74" s="37">
        <f t="shared" si="285"/>
        <v>0</v>
      </c>
      <c r="V74" s="37">
        <f t="shared" si="285"/>
        <v>0</v>
      </c>
      <c r="W74" s="37">
        <f t="shared" si="285"/>
        <v>0</v>
      </c>
      <c r="X74" s="37">
        <f t="shared" si="285"/>
        <v>0</v>
      </c>
      <c r="Y74" s="34">
        <f t="shared" si="285"/>
        <v>0</v>
      </c>
      <c r="Z74" s="34">
        <f t="shared" si="285"/>
        <v>0</v>
      </c>
      <c r="AA74" s="34">
        <f t="shared" si="285"/>
        <v>0</v>
      </c>
      <c r="AB74" s="34">
        <f t="shared" si="285"/>
        <v>0</v>
      </c>
      <c r="AC74" s="34">
        <f t="shared" si="285"/>
        <v>0</v>
      </c>
      <c r="AD74" s="34"/>
      <c r="AE74" s="34"/>
      <c r="AF74" s="34">
        <f t="shared" ref="AF74:AG74" si="286">AF24/AF36*100</f>
        <v>0</v>
      </c>
      <c r="AG74" s="34">
        <f t="shared" si="286"/>
        <v>0</v>
      </c>
      <c r="AH74" s="34">
        <f t="shared" si="285"/>
        <v>0</v>
      </c>
    </row>
    <row r="75" spans="1:34" hidden="1" x14ac:dyDescent="0.25">
      <c r="A75" s="64" t="s">
        <v>110</v>
      </c>
      <c r="B75" s="7">
        <f t="shared" ref="B75:Q75" si="287">B25/B36*100</f>
        <v>0.30258668840019554</v>
      </c>
      <c r="C75" s="7">
        <f t="shared" si="287"/>
        <v>0.29900920441674561</v>
      </c>
      <c r="D75" s="7">
        <f t="shared" si="287"/>
        <v>0.29094771602482355</v>
      </c>
      <c r="E75" s="7">
        <f t="shared" si="287"/>
        <v>0.29051597068006413</v>
      </c>
      <c r="F75" s="7">
        <f t="shared" si="287"/>
        <v>0.29354465336321933</v>
      </c>
      <c r="G75" s="7">
        <f t="shared" si="287"/>
        <v>0.26138957076325997</v>
      </c>
      <c r="H75" s="7">
        <f t="shared" si="287"/>
        <v>0.2581892417946885</v>
      </c>
      <c r="I75" s="7">
        <f t="shared" si="287"/>
        <v>0.24086382247076191</v>
      </c>
      <c r="J75" s="7">
        <f t="shared" si="287"/>
        <v>0.2390134618590519</v>
      </c>
      <c r="K75" s="7">
        <f t="shared" si="287"/>
        <v>0.23843690908355894</v>
      </c>
      <c r="L75" s="7">
        <f t="shared" si="287"/>
        <v>0.23816965936929502</v>
      </c>
      <c r="M75" s="7">
        <f t="shared" si="287"/>
        <v>0.23938269904679807</v>
      </c>
      <c r="N75" s="7">
        <f t="shared" si="287"/>
        <v>0.2274470455893973</v>
      </c>
      <c r="O75" s="7">
        <f t="shared" si="287"/>
        <v>0.22516102884315561</v>
      </c>
      <c r="P75" s="7">
        <f t="shared" si="287"/>
        <v>0.21879854368160781</v>
      </c>
      <c r="Q75" s="7">
        <f t="shared" si="287"/>
        <v>0.21373267864856685</v>
      </c>
      <c r="R75" s="7">
        <f t="shared" ref="R75:AH75" si="288">R25/R36*100</f>
        <v>0.20978854225256438</v>
      </c>
      <c r="S75" s="7">
        <f t="shared" si="288"/>
        <v>0.20578942464358538</v>
      </c>
      <c r="T75" s="7">
        <f t="shared" si="288"/>
        <v>0.20655437948716199</v>
      </c>
      <c r="U75" s="7">
        <f t="shared" si="288"/>
        <v>0.19878021707118373</v>
      </c>
      <c r="V75" s="7">
        <f t="shared" si="288"/>
        <v>0.19434164162856052</v>
      </c>
      <c r="W75" s="7">
        <f t="shared" si="288"/>
        <v>0.19528975467857801</v>
      </c>
      <c r="X75" s="7">
        <f t="shared" si="288"/>
        <v>0.19478274799560888</v>
      </c>
      <c r="Y75" s="8">
        <f t="shared" si="288"/>
        <v>0.19244202212165301</v>
      </c>
      <c r="Z75" s="2">
        <f t="shared" si="288"/>
        <v>0.19451484117144519</v>
      </c>
      <c r="AA75" s="2">
        <f t="shared" si="288"/>
        <v>0.19426033987133318</v>
      </c>
      <c r="AB75" s="2">
        <f t="shared" si="288"/>
        <v>0.1967186803491752</v>
      </c>
      <c r="AC75" s="2">
        <f t="shared" si="288"/>
        <v>0.19704863432823375</v>
      </c>
      <c r="AD75" s="2"/>
      <c r="AE75" s="2"/>
      <c r="AF75" s="2">
        <f t="shared" ref="AF75:AG75" si="289">AF25/AF36*100</f>
        <v>0.19113203106419757</v>
      </c>
      <c r="AG75" s="2">
        <f t="shared" si="289"/>
        <v>0.18830536029101633</v>
      </c>
      <c r="AH75" s="2">
        <f t="shared" si="288"/>
        <v>0.18515853448536271</v>
      </c>
    </row>
    <row r="76" spans="1:34" hidden="1" x14ac:dyDescent="0.25">
      <c r="A76" s="64" t="s">
        <v>106</v>
      </c>
      <c r="B76" s="7">
        <f t="shared" ref="B76:Q76" si="290">B26/B36*100</f>
        <v>28.985219292075019</v>
      </c>
      <c r="C76" s="7">
        <f t="shared" si="290"/>
        <v>28.822544189957654</v>
      </c>
      <c r="D76" s="7">
        <f t="shared" si="290"/>
        <v>28.618637978285978</v>
      </c>
      <c r="E76" s="7">
        <f t="shared" si="290"/>
        <v>28.541115171346863</v>
      </c>
      <c r="F76" s="7">
        <f t="shared" si="290"/>
        <v>28.87451773333602</v>
      </c>
      <c r="G76" s="7">
        <f t="shared" si="290"/>
        <v>32.605256737051</v>
      </c>
      <c r="H76" s="7">
        <f t="shared" si="290"/>
        <v>32.576437599180977</v>
      </c>
      <c r="I76" s="7">
        <f t="shared" si="290"/>
        <v>30.928726058960077</v>
      </c>
      <c r="J76" s="7">
        <f t="shared" si="290"/>
        <v>30.614386650583885</v>
      </c>
      <c r="K76" s="7">
        <f t="shared" si="290"/>
        <v>30.420143642918042</v>
      </c>
      <c r="L76" s="7">
        <f t="shared" si="290"/>
        <v>30.607136811070156</v>
      </c>
      <c r="M76" s="7">
        <f t="shared" si="290"/>
        <v>30.443219583103932</v>
      </c>
      <c r="N76" s="7">
        <f t="shared" si="290"/>
        <v>29.65523178935377</v>
      </c>
      <c r="O76" s="7">
        <f t="shared" si="290"/>
        <v>29.526844854495359</v>
      </c>
      <c r="P76" s="7">
        <f t="shared" si="290"/>
        <v>29.249929687621279</v>
      </c>
      <c r="Q76" s="7">
        <f t="shared" si="290"/>
        <v>28.74418652128422</v>
      </c>
      <c r="R76" s="7">
        <f t="shared" ref="R76:AH76" si="291">R26/R36*100</f>
        <v>28.444992321723252</v>
      </c>
      <c r="S76" s="7">
        <f t="shared" si="291"/>
        <v>27.662722635642005</v>
      </c>
      <c r="T76" s="7">
        <f t="shared" si="291"/>
        <v>27.966892479544359</v>
      </c>
      <c r="U76" s="7">
        <f t="shared" si="291"/>
        <v>26.872859296549439</v>
      </c>
      <c r="V76" s="7">
        <f t="shared" si="291"/>
        <v>28.644139226038924</v>
      </c>
      <c r="W76" s="7">
        <f t="shared" si="291"/>
        <v>28.628205612436762</v>
      </c>
      <c r="X76" s="7">
        <f t="shared" si="291"/>
        <v>28.476213474546181</v>
      </c>
      <c r="Y76" s="8">
        <f t="shared" si="291"/>
        <v>28.312089534077689</v>
      </c>
      <c r="Z76" s="2">
        <f t="shared" si="291"/>
        <v>28.365402117004717</v>
      </c>
      <c r="AA76" s="2">
        <f t="shared" si="291"/>
        <v>27.966981386957634</v>
      </c>
      <c r="AB76" s="2">
        <f t="shared" si="291"/>
        <v>27.935166988033906</v>
      </c>
      <c r="AC76" s="2">
        <f t="shared" si="291"/>
        <v>27.842512439236621</v>
      </c>
      <c r="AD76" s="2"/>
      <c r="AE76" s="2"/>
      <c r="AF76" s="2">
        <f t="shared" ref="AF76:AG76" si="292">AF26/AF36*100</f>
        <v>26.545786743185921</v>
      </c>
      <c r="AG76" s="2">
        <f t="shared" si="292"/>
        <v>26.237823437241531</v>
      </c>
      <c r="AH76" s="2">
        <f t="shared" si="291"/>
        <v>25.538547557533693</v>
      </c>
    </row>
    <row r="77" spans="1:34" hidden="1" x14ac:dyDescent="0.25">
      <c r="A77" s="70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4"/>
      <c r="Z77" s="3"/>
      <c r="AA77" s="3"/>
      <c r="AB77" s="3"/>
      <c r="AC77" s="3"/>
      <c r="AD77" s="3"/>
      <c r="AE77" s="3"/>
      <c r="AF77" s="3"/>
      <c r="AG77" s="3"/>
      <c r="AH77" s="3"/>
    </row>
    <row r="78" spans="1:34" hidden="1" x14ac:dyDescent="0.25">
      <c r="A78" s="69" t="s">
        <v>16</v>
      </c>
      <c r="B78" s="32">
        <f t="shared" ref="B78:E78" si="293">B51+B58+B65+B70</f>
        <v>100</v>
      </c>
      <c r="C78" s="32">
        <f t="shared" si="293"/>
        <v>100</v>
      </c>
      <c r="D78" s="32">
        <f t="shared" si="293"/>
        <v>100</v>
      </c>
      <c r="E78" s="32">
        <f t="shared" si="293"/>
        <v>99.999999999999986</v>
      </c>
      <c r="F78" s="32">
        <f>F51+F58+F65+F70</f>
        <v>99.999999999999972</v>
      </c>
      <c r="G78" s="32">
        <f>G51+G58+G65+G70</f>
        <v>100</v>
      </c>
      <c r="H78" s="32">
        <f t="shared" ref="H78:AH78" si="294">H51+H58+H65+H70</f>
        <v>100</v>
      </c>
      <c r="I78" s="32">
        <f t="shared" si="294"/>
        <v>100.00000000000001</v>
      </c>
      <c r="J78" s="32">
        <f t="shared" si="294"/>
        <v>100</v>
      </c>
      <c r="K78" s="32">
        <f t="shared" si="294"/>
        <v>100.00000000000003</v>
      </c>
      <c r="L78" s="32">
        <f t="shared" si="294"/>
        <v>100.00000000000001</v>
      </c>
      <c r="M78" s="32">
        <f t="shared" si="294"/>
        <v>99.999999999999986</v>
      </c>
      <c r="N78" s="32">
        <f t="shared" si="294"/>
        <v>100</v>
      </c>
      <c r="O78" s="32">
        <f t="shared" si="294"/>
        <v>100.00000000000001</v>
      </c>
      <c r="P78" s="32">
        <f t="shared" si="294"/>
        <v>100</v>
      </c>
      <c r="Q78" s="32">
        <f t="shared" si="294"/>
        <v>99.999999999999986</v>
      </c>
      <c r="R78" s="32">
        <f t="shared" si="294"/>
        <v>100</v>
      </c>
      <c r="S78" s="32">
        <f t="shared" si="294"/>
        <v>100</v>
      </c>
      <c r="T78" s="32">
        <f t="shared" si="294"/>
        <v>100</v>
      </c>
      <c r="U78" s="32">
        <f t="shared" si="294"/>
        <v>97.380240703848443</v>
      </c>
      <c r="V78" s="32">
        <f t="shared" si="294"/>
        <v>97.556569868936833</v>
      </c>
      <c r="W78" s="32">
        <f t="shared" si="294"/>
        <v>97.61772010786035</v>
      </c>
      <c r="X78" s="32">
        <f t="shared" si="294"/>
        <v>97.610816259131397</v>
      </c>
      <c r="Y78" s="47">
        <f t="shared" si="294"/>
        <v>97.655468977076183</v>
      </c>
      <c r="Z78" s="83">
        <f t="shared" si="294"/>
        <v>97.76408307401816</v>
      </c>
      <c r="AA78" s="83">
        <f t="shared" si="294"/>
        <v>97.661756416186591</v>
      </c>
      <c r="AB78" s="83">
        <f t="shared" si="294"/>
        <v>97.61461172546602</v>
      </c>
      <c r="AC78" s="83">
        <f t="shared" si="294"/>
        <v>97.603060142508426</v>
      </c>
      <c r="AD78" s="83"/>
      <c r="AE78" s="83"/>
      <c r="AF78" s="83">
        <f t="shared" ref="AF78:AG78" si="295">AF51+AF58+AF65+AF70</f>
        <v>97.755092981659715</v>
      </c>
      <c r="AG78" s="83">
        <f t="shared" si="295"/>
        <v>97.807360775321769</v>
      </c>
      <c r="AH78" s="83">
        <f t="shared" si="294"/>
        <v>95.647888984426345</v>
      </c>
    </row>
    <row r="79" spans="1:34" hidden="1" x14ac:dyDescent="0.25">
      <c r="A79" s="7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4"/>
      <c r="Z79" s="3"/>
      <c r="AA79" s="3"/>
      <c r="AB79" s="3"/>
      <c r="AC79" s="3"/>
      <c r="AD79" s="3"/>
      <c r="AE79" s="3"/>
      <c r="AF79" s="3"/>
      <c r="AG79" s="3"/>
      <c r="AH79" s="3"/>
    </row>
    <row r="80" spans="1:34" hidden="1" x14ac:dyDescent="0.25">
      <c r="A80" s="72" t="s">
        <v>111</v>
      </c>
      <c r="B80" s="4"/>
      <c r="C80" s="4"/>
      <c r="D80" s="5"/>
      <c r="E80" s="5"/>
      <c r="F80" s="4"/>
      <c r="G80" s="5"/>
      <c r="H80" s="4"/>
      <c r="I80" s="4"/>
      <c r="J80" s="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4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6.5" hidden="1" thickBot="1" x14ac:dyDescent="0.3">
      <c r="A81" s="73"/>
      <c r="B81" s="57"/>
      <c r="C81" s="57"/>
      <c r="D81" s="66"/>
      <c r="E81" s="66"/>
      <c r="F81" s="57"/>
      <c r="G81" s="57"/>
      <c r="H81" s="57"/>
      <c r="I81" s="57"/>
      <c r="J81" s="57"/>
      <c r="K81" s="66"/>
      <c r="L81" s="66"/>
      <c r="M81" s="57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57"/>
      <c r="Z81" s="57"/>
      <c r="AA81" s="57"/>
      <c r="AB81" s="57"/>
      <c r="AC81" s="57"/>
      <c r="AD81" s="57"/>
      <c r="AE81" s="57"/>
      <c r="AF81" s="57"/>
      <c r="AG81" s="57"/>
      <c r="AH81" s="57"/>
    </row>
    <row r="82" spans="1:34" hidden="1" x14ac:dyDescent="0.25">
      <c r="A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K84" s="2"/>
      <c r="L84" s="2"/>
      <c r="M84" s="2"/>
      <c r="N84" s="2"/>
      <c r="O84" s="2"/>
      <c r="P84" s="2"/>
      <c r="Q84" s="2"/>
      <c r="R84" s="2"/>
      <c r="S84" s="2"/>
      <c r="T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77"/>
      <c r="AA85" s="77"/>
      <c r="AB85" s="77"/>
      <c r="AC85" s="77"/>
      <c r="AD85" s="77"/>
      <c r="AE85" s="77"/>
      <c r="AF85" s="77"/>
      <c r="AG85" s="77"/>
      <c r="AH85" s="77"/>
    </row>
    <row r="86" spans="1:34" x14ac:dyDescent="0.25"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1:34" x14ac:dyDescent="0.25"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1:34" x14ac:dyDescent="0.25"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1:34" x14ac:dyDescent="0.25"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1:34" x14ac:dyDescent="0.25"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1:34" x14ac:dyDescent="0.25"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1:34" x14ac:dyDescent="0.25"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1:34" x14ac:dyDescent="0.25"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1:34" x14ac:dyDescent="0.25"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1:34" x14ac:dyDescent="0.25"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1:34" x14ac:dyDescent="0.25"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1:34" x14ac:dyDescent="0.25"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1:34" x14ac:dyDescent="0.25"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1:34" x14ac:dyDescent="0.25"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1:34" x14ac:dyDescent="0.25"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1:34" x14ac:dyDescent="0.25"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1:34" x14ac:dyDescent="0.25"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1:34" x14ac:dyDescent="0.25"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1:34" x14ac:dyDescent="0.25"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1:34" x14ac:dyDescent="0.25"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1:34" x14ac:dyDescent="0.25"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1:34" x14ac:dyDescent="0.25"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1:34" x14ac:dyDescent="0.25"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1:34" x14ac:dyDescent="0.25"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1:34" x14ac:dyDescent="0.25"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1:34" x14ac:dyDescent="0.25"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1:34" x14ac:dyDescent="0.25"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1:34" x14ac:dyDescent="0.25"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1:34" x14ac:dyDescent="0.25"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1:34" x14ac:dyDescent="0.25"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1:34" x14ac:dyDescent="0.25"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1:34" x14ac:dyDescent="0.25"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1:34" x14ac:dyDescent="0.25"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1:34" x14ac:dyDescent="0.25"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1:34" x14ac:dyDescent="0.25"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1:34" x14ac:dyDescent="0.25"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1:34" x14ac:dyDescent="0.25"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1:34" x14ac:dyDescent="0.25"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1:34" x14ac:dyDescent="0.25"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1:34" x14ac:dyDescent="0.25"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1:34" x14ac:dyDescent="0.25"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1:34" x14ac:dyDescent="0.25"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1:34" x14ac:dyDescent="0.25"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1:34" x14ac:dyDescent="0.25"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1:34" x14ac:dyDescent="0.25"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1:34" x14ac:dyDescent="0.25"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1:34" x14ac:dyDescent="0.25"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1:34" x14ac:dyDescent="0.25"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1:34" x14ac:dyDescent="0.25"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54" x14ac:dyDescent="0.25"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54" x14ac:dyDescent="0.25"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54" x14ac:dyDescent="0.25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54" x14ac:dyDescent="0.25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54" x14ac:dyDescent="0.25"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54" x14ac:dyDescent="0.25"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54" x14ac:dyDescent="0.25"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54" x14ac:dyDescent="0.25"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54" x14ac:dyDescent="0.25"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54" x14ac:dyDescent="0.25"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54" x14ac:dyDescent="0.25"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54" x14ac:dyDescent="0.25"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54" x14ac:dyDescent="0.25"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54" ht="16.5" thickBot="1" x14ac:dyDescent="0.3">
      <c r="A158" s="14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54" x14ac:dyDescent="0.25">
      <c r="A159" s="52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</row>
    <row r="160" spans="1:54" s="154" customFormat="1" ht="19.5" thickBot="1" x14ac:dyDescent="0.35">
      <c r="A160" s="158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73"/>
      <c r="T160" s="173"/>
      <c r="U160" s="173"/>
      <c r="V160" s="173"/>
      <c r="W160" s="173"/>
      <c r="X160" s="173"/>
      <c r="Y160" s="173"/>
      <c r="Z160" s="173"/>
      <c r="AA160" s="173"/>
      <c r="AB160" s="173"/>
      <c r="AC160" s="173"/>
      <c r="AD160" s="173"/>
      <c r="AE160" s="173"/>
      <c r="AF160" s="173"/>
      <c r="AG160" s="173"/>
      <c r="AH160" s="173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s="154" customFormat="1" ht="18.75" x14ac:dyDescent="0.3">
      <c r="A161" s="155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s="157" customFormat="1" ht="18.75" x14ac:dyDescent="0.3">
      <c r="A162" s="161"/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x14ac:dyDescent="0.25">
      <c r="A163" s="90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</row>
    <row r="164" spans="1:54" x14ac:dyDescent="0.25">
      <c r="A164" s="4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</row>
    <row r="165" spans="1:54" x14ac:dyDescent="0.25">
      <c r="A165" s="4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</row>
    <row r="166" spans="1:54" x14ac:dyDescent="0.25"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54" x14ac:dyDescent="0.25"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54" x14ac:dyDescent="0.25"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54" x14ac:dyDescent="0.25"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54" x14ac:dyDescent="0.25"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54" x14ac:dyDescent="0.25"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54" x14ac:dyDescent="0.25"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54" x14ac:dyDescent="0.25"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54" x14ac:dyDescent="0.25"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54" x14ac:dyDescent="0.25"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54" x14ac:dyDescent="0.25"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7:34" x14ac:dyDescent="0.25"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7:34" x14ac:dyDescent="0.25"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7:34" x14ac:dyDescent="0.25"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7:34" x14ac:dyDescent="0.25"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7:34" x14ac:dyDescent="0.25"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7:34" x14ac:dyDescent="0.25"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7:34" x14ac:dyDescent="0.25"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7:34" x14ac:dyDescent="0.25"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7:34" x14ac:dyDescent="0.25"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7:34" x14ac:dyDescent="0.25"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7:34" x14ac:dyDescent="0.25"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7:34" x14ac:dyDescent="0.25"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7:34" x14ac:dyDescent="0.25"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7:34" x14ac:dyDescent="0.25"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7:34" x14ac:dyDescent="0.25"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7:34" x14ac:dyDescent="0.25"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7:34" x14ac:dyDescent="0.25"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</sheetData>
  <mergeCells count="1">
    <mergeCell ref="A44:V44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X331"/>
  <sheetViews>
    <sheetView workbookViewId="0">
      <pane xSplit="1" ySplit="5" topLeftCell="R30" activePane="bottomRight" state="frozen"/>
      <selection pane="topRight" activeCell="B1" sqref="B1"/>
      <selection pane="bottomLeft" activeCell="A6" sqref="A6"/>
      <selection pane="bottomRight" activeCell="U86" sqref="U86"/>
    </sheetView>
  </sheetViews>
  <sheetFormatPr baseColWidth="10" defaultColWidth="14.88671875" defaultRowHeight="15.75" x14ac:dyDescent="0.25"/>
  <cols>
    <col min="1" max="1" width="33.33203125" style="1" customWidth="1"/>
    <col min="2" max="2" width="14.5546875" style="7" customWidth="1"/>
    <col min="3" max="14" width="14.88671875" style="1" customWidth="1"/>
    <col min="15" max="15" width="14.109375" style="1" customWidth="1"/>
    <col min="16" max="24" width="14.88671875" style="1" customWidth="1"/>
    <col min="25" max="16384" width="14.88671875" style="1"/>
  </cols>
  <sheetData>
    <row r="1" spans="1:24" ht="16.5" thickBot="1" x14ac:dyDescent="0.3">
      <c r="A1" s="140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5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168"/>
      <c r="S2" s="168"/>
      <c r="T2" s="168"/>
      <c r="U2" s="168"/>
      <c r="V2" s="168"/>
      <c r="W2" s="168"/>
      <c r="X2" s="168"/>
    </row>
    <row r="3" spans="1:24" ht="19.5" thickBot="1" x14ac:dyDescent="0.35">
      <c r="A3" s="158" t="s">
        <v>126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60"/>
      <c r="S3" s="160"/>
      <c r="T3" s="160"/>
      <c r="U3" s="160"/>
      <c r="V3" s="160"/>
      <c r="W3" s="160"/>
      <c r="X3" s="160"/>
    </row>
    <row r="4" spans="1:24" x14ac:dyDescent="0.25">
      <c r="A4" s="9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77"/>
      <c r="S4" s="177"/>
      <c r="T4" s="177"/>
      <c r="U4" s="177"/>
      <c r="V4" s="177"/>
      <c r="W4" s="177"/>
      <c r="X4" s="177"/>
    </row>
    <row r="5" spans="1:24" s="2" customFormat="1" ht="18.75" x14ac:dyDescent="0.3">
      <c r="A5" s="179" t="s">
        <v>127</v>
      </c>
      <c r="B5" s="181">
        <v>2001</v>
      </c>
      <c r="C5" s="181">
        <v>2002</v>
      </c>
      <c r="D5" s="181">
        <v>2003</v>
      </c>
      <c r="E5" s="181">
        <v>2004</v>
      </c>
      <c r="F5" s="181">
        <v>2005</v>
      </c>
      <c r="G5" s="181">
        <v>2006</v>
      </c>
      <c r="H5" s="181">
        <v>2007</v>
      </c>
      <c r="I5" s="181">
        <v>2008</v>
      </c>
      <c r="J5" s="181">
        <v>2009</v>
      </c>
      <c r="K5" s="181">
        <v>2010</v>
      </c>
      <c r="L5" s="181">
        <v>2011</v>
      </c>
      <c r="M5" s="181">
        <v>2012</v>
      </c>
      <c r="N5" s="181">
        <v>2013</v>
      </c>
      <c r="O5" s="181">
        <v>2014</v>
      </c>
      <c r="P5" s="181">
        <v>2015</v>
      </c>
      <c r="Q5" s="181">
        <v>2016</v>
      </c>
      <c r="R5" s="181">
        <v>2017</v>
      </c>
      <c r="S5" s="181">
        <v>2018</v>
      </c>
      <c r="T5" s="181">
        <v>2019</v>
      </c>
      <c r="U5" s="181">
        <v>2020</v>
      </c>
      <c r="V5" s="181">
        <v>2021</v>
      </c>
      <c r="W5" s="181">
        <v>2022</v>
      </c>
      <c r="X5" s="181">
        <v>2023</v>
      </c>
    </row>
    <row r="6" spans="1:24" x14ac:dyDescent="0.25">
      <c r="A6" s="90" t="s">
        <v>128</v>
      </c>
      <c r="B6" s="33">
        <v>737341.8</v>
      </c>
      <c r="C6" s="33">
        <v>975441.7</v>
      </c>
      <c r="D6" s="33">
        <v>1142220.6000000001</v>
      </c>
      <c r="E6" s="33">
        <v>1229597</v>
      </c>
      <c r="F6" s="33">
        <v>1081932.7999999998</v>
      </c>
      <c r="G6" s="33">
        <v>1149971.07</v>
      </c>
      <c r="H6" s="33">
        <v>1326976.7000000002</v>
      </c>
      <c r="I6" s="33">
        <v>1370354.7000000002</v>
      </c>
      <c r="J6" s="33">
        <v>449575.19999999995</v>
      </c>
      <c r="K6" s="33">
        <v>463268.21804394206</v>
      </c>
      <c r="L6" s="33">
        <v>481050.4896304087</v>
      </c>
      <c r="M6" s="33">
        <v>604997.52050316823</v>
      </c>
      <c r="N6" s="33">
        <v>613116.27821434755</v>
      </c>
      <c r="O6" s="33">
        <v>654153.59409198794</v>
      </c>
      <c r="P6" s="33">
        <v>688985.05802739237</v>
      </c>
      <c r="Q6" s="33">
        <f t="shared" ref="Q6" si="0">SUM(Q7,Q13,Q18,Q21)</f>
        <v>722482.65790354484</v>
      </c>
      <c r="R6" s="33">
        <v>776284.47643297736</v>
      </c>
      <c r="S6" s="33">
        <v>813791.5122919014</v>
      </c>
      <c r="T6" s="194">
        <v>946831.8396821178</v>
      </c>
      <c r="U6" s="194">
        <f>Monthly!DQ6</f>
        <v>1045131.6238564268</v>
      </c>
      <c r="V6" s="194">
        <f>Monthly!EC6</f>
        <v>1288596.4810805165</v>
      </c>
      <c r="W6" s="194">
        <v>1333875.2763834479</v>
      </c>
      <c r="X6" s="194">
        <v>1832808.0760100726</v>
      </c>
    </row>
    <row r="7" spans="1:24" x14ac:dyDescent="0.25">
      <c r="A7" s="42" t="s">
        <v>149</v>
      </c>
      <c r="B7" s="163">
        <v>242962.80000000002</v>
      </c>
      <c r="C7" s="163">
        <v>315486.2</v>
      </c>
      <c r="D7" s="163">
        <v>357172.4</v>
      </c>
      <c r="E7" s="163">
        <v>382358.89999999997</v>
      </c>
      <c r="F7" s="163">
        <v>341029.5</v>
      </c>
      <c r="G7" s="163">
        <v>374358.31</v>
      </c>
      <c r="H7" s="163">
        <v>436465.2</v>
      </c>
      <c r="I7" s="163">
        <v>448716.60000000009</v>
      </c>
      <c r="J7" s="163">
        <v>177792.40000000002</v>
      </c>
      <c r="K7" s="163">
        <v>199005.27071539208</v>
      </c>
      <c r="L7" s="163">
        <v>211479.74236626233</v>
      </c>
      <c r="M7" s="163">
        <v>250764.09576753748</v>
      </c>
      <c r="N7" s="163">
        <v>255427.28725159744</v>
      </c>
      <c r="O7" s="163">
        <v>295739.48431635107</v>
      </c>
      <c r="P7" s="163">
        <v>326194.67840420263</v>
      </c>
      <c r="Q7" s="92">
        <f t="shared" ref="Q7" si="1">SUM(Q8,Q11,Q12)</f>
        <v>333008.30511256278</v>
      </c>
      <c r="R7" s="92">
        <v>360080.49220826116</v>
      </c>
      <c r="S7" s="92">
        <v>390319.69305136736</v>
      </c>
      <c r="T7" s="195">
        <v>456996.32614781626</v>
      </c>
      <c r="U7" s="194">
        <f>Monthly!DQ7</f>
        <v>505509.76773689635</v>
      </c>
      <c r="V7" s="194">
        <f>Monthly!EC7</f>
        <v>530949.9907571061</v>
      </c>
      <c r="W7" s="194">
        <v>536637.59413474752</v>
      </c>
      <c r="X7" s="194">
        <v>756934.72244477808</v>
      </c>
    </row>
    <row r="8" spans="1:24" x14ac:dyDescent="0.25">
      <c r="A8" s="42" t="s">
        <v>3</v>
      </c>
      <c r="B8" s="163">
        <v>176253.1</v>
      </c>
      <c r="C8" s="163">
        <v>224831.1</v>
      </c>
      <c r="D8" s="163">
        <v>248111.2</v>
      </c>
      <c r="E8" s="163">
        <v>254531.6</v>
      </c>
      <c r="F8" s="163">
        <v>211815.30000000002</v>
      </c>
      <c r="G8" s="163">
        <v>232360.61</v>
      </c>
      <c r="H8" s="163">
        <v>274239.5</v>
      </c>
      <c r="I8" s="163">
        <v>281799.60000000003</v>
      </c>
      <c r="J8" s="163">
        <v>118031.6</v>
      </c>
      <c r="K8" s="163">
        <v>148124.24066339535</v>
      </c>
      <c r="L8" s="163">
        <v>171686.39490038529</v>
      </c>
      <c r="M8" s="163">
        <v>206819.15774284929</v>
      </c>
      <c r="N8" s="163">
        <v>211420.07194588083</v>
      </c>
      <c r="O8" s="163">
        <v>254287.92470534093</v>
      </c>
      <c r="P8" s="163">
        <v>267288.29501713673</v>
      </c>
      <c r="Q8" s="92">
        <f t="shared" ref="Q8" si="2">SUM(Q9:Q10)</f>
        <v>275051.46139739564</v>
      </c>
      <c r="R8" s="92">
        <v>296721.20898966125</v>
      </c>
      <c r="S8" s="92">
        <v>328227.33878315857</v>
      </c>
      <c r="T8" s="195">
        <v>339750.49180398008</v>
      </c>
      <c r="U8" s="194">
        <f>Monthly!DQ8</f>
        <v>377360.18185028899</v>
      </c>
      <c r="V8" s="194">
        <f>Monthly!EC8</f>
        <v>399238.62078453274</v>
      </c>
      <c r="W8" s="194">
        <v>412382.0894513189</v>
      </c>
      <c r="X8" s="194">
        <v>590977.96558791434</v>
      </c>
    </row>
    <row r="9" spans="1:24" x14ac:dyDescent="0.25">
      <c r="A9" s="42" t="s">
        <v>130</v>
      </c>
      <c r="B9" s="92">
        <v>169161.9</v>
      </c>
      <c r="C9" s="92">
        <v>215041.7</v>
      </c>
      <c r="D9" s="92">
        <v>236296.7</v>
      </c>
      <c r="E9" s="92">
        <v>244097.2</v>
      </c>
      <c r="F9" s="92">
        <v>203463.1</v>
      </c>
      <c r="G9" s="92">
        <v>222830.37</v>
      </c>
      <c r="H9" s="92">
        <v>262592.09999999998</v>
      </c>
      <c r="I9" s="92">
        <v>270066.40000000002</v>
      </c>
      <c r="J9" s="92">
        <v>105427.5</v>
      </c>
      <c r="K9" s="92">
        <v>148100.47625318187</v>
      </c>
      <c r="L9" s="92">
        <v>171660.19354156448</v>
      </c>
      <c r="M9" s="92">
        <v>206819.15774284929</v>
      </c>
      <c r="N9" s="92">
        <v>211420.07194588083</v>
      </c>
      <c r="O9" s="92">
        <v>254287.92470534093</v>
      </c>
      <c r="P9" s="92">
        <v>267288.29501713673</v>
      </c>
      <c r="Q9" s="92">
        <v>275051.46139739564</v>
      </c>
      <c r="R9" s="92">
        <v>296721.20898966125</v>
      </c>
      <c r="S9" s="92">
        <v>328227.33878315857</v>
      </c>
      <c r="T9" s="195">
        <v>339750.49180398008</v>
      </c>
      <c r="U9" s="194">
        <f>Monthly!DQ9</f>
        <v>377360.18185028899</v>
      </c>
      <c r="V9" s="194">
        <f>Monthly!EC9</f>
        <v>399238.62078453274</v>
      </c>
      <c r="W9" s="194">
        <v>412382.0894513189</v>
      </c>
      <c r="X9" s="194">
        <v>590977.96558791434</v>
      </c>
    </row>
    <row r="10" spans="1:24" ht="18" x14ac:dyDescent="0.25">
      <c r="A10" s="42" t="s">
        <v>131</v>
      </c>
      <c r="B10" s="92">
        <v>7091.2</v>
      </c>
      <c r="C10" s="92">
        <v>9789.4</v>
      </c>
      <c r="D10" s="92">
        <v>11814.5</v>
      </c>
      <c r="E10" s="92">
        <v>104343.4</v>
      </c>
      <c r="F10" s="92">
        <v>8352.2000000000007</v>
      </c>
      <c r="G10" s="92">
        <v>9530.24</v>
      </c>
      <c r="H10" s="92">
        <v>11647.4</v>
      </c>
      <c r="I10" s="92">
        <v>11733.2</v>
      </c>
      <c r="J10" s="92">
        <v>12604.1</v>
      </c>
      <c r="K10" s="92">
        <v>23.764410213479998</v>
      </c>
      <c r="L10" s="92">
        <v>26.201358820799999</v>
      </c>
      <c r="M10" s="92">
        <v>0</v>
      </c>
      <c r="N10" s="92">
        <v>0</v>
      </c>
      <c r="O10" s="92">
        <v>0</v>
      </c>
      <c r="P10" s="92">
        <v>0</v>
      </c>
      <c r="Q10" s="165">
        <v>0</v>
      </c>
      <c r="R10" s="165">
        <v>0</v>
      </c>
      <c r="S10" s="165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</row>
    <row r="11" spans="1:24" x14ac:dyDescent="0.25">
      <c r="A11" s="42" t="s">
        <v>17</v>
      </c>
      <c r="B11" s="92">
        <v>66319.100000000006</v>
      </c>
      <c r="C11" s="92">
        <v>90150.6</v>
      </c>
      <c r="D11" s="92">
        <v>108499.6</v>
      </c>
      <c r="E11" s="92">
        <v>127246.5</v>
      </c>
      <c r="F11" s="92">
        <v>128733.2</v>
      </c>
      <c r="G11" s="92">
        <v>141490.51</v>
      </c>
      <c r="H11" s="92">
        <v>161658.5</v>
      </c>
      <c r="I11" s="92">
        <v>166443.6</v>
      </c>
      <c r="J11" s="92">
        <v>59760.800000000003</v>
      </c>
      <c r="K11" s="92">
        <v>50881.030051996728</v>
      </c>
      <c r="L11" s="92">
        <v>39793.347465877036</v>
      </c>
      <c r="M11" s="92">
        <v>43944.938024688206</v>
      </c>
      <c r="N11" s="92">
        <v>44007.215305716622</v>
      </c>
      <c r="O11" s="92">
        <v>41451.559611010118</v>
      </c>
      <c r="P11" s="92">
        <v>40797.704506014437</v>
      </c>
      <c r="Q11" s="92">
        <v>40967.650387513248</v>
      </c>
      <c r="R11" s="92">
        <v>44704.081836609039</v>
      </c>
      <c r="S11" s="92">
        <v>44207.891830603083</v>
      </c>
      <c r="T11" s="195">
        <v>45206.262572849533</v>
      </c>
      <c r="U11" s="194">
        <f>Monthly!DQ11</f>
        <v>48185.780270222938</v>
      </c>
      <c r="V11" s="194">
        <f>Monthly!EC11</f>
        <v>47037.621921989412</v>
      </c>
      <c r="W11" s="194">
        <v>44783.948579448901</v>
      </c>
      <c r="X11" s="194">
        <v>60753.64087078179</v>
      </c>
    </row>
    <row r="12" spans="1:24" x14ac:dyDescent="0.25">
      <c r="A12" s="42" t="s">
        <v>132</v>
      </c>
      <c r="B12" s="176">
        <v>390.6</v>
      </c>
      <c r="C12" s="176">
        <v>504.5</v>
      </c>
      <c r="D12" s="176">
        <v>561.6</v>
      </c>
      <c r="E12" s="176">
        <v>580.79999999999995</v>
      </c>
      <c r="F12" s="176">
        <v>481</v>
      </c>
      <c r="G12" s="176">
        <v>507.19</v>
      </c>
      <c r="H12" s="176">
        <v>567.20000000000005</v>
      </c>
      <c r="I12" s="176">
        <v>473.4</v>
      </c>
      <c r="J12" s="176">
        <v>0</v>
      </c>
      <c r="K12" s="176">
        <v>0</v>
      </c>
      <c r="L12" s="176">
        <v>0</v>
      </c>
      <c r="M12" s="92">
        <v>0</v>
      </c>
      <c r="N12" s="92">
        <v>0</v>
      </c>
      <c r="O12" s="92">
        <v>0</v>
      </c>
      <c r="P12" s="92">
        <v>18108.678881051463</v>
      </c>
      <c r="Q12" s="92">
        <v>16989.193327653877</v>
      </c>
      <c r="R12" s="92">
        <v>18655.201381990875</v>
      </c>
      <c r="S12" s="92">
        <v>17884.462437605693</v>
      </c>
      <c r="T12" s="195">
        <v>72039.571770986629</v>
      </c>
      <c r="U12" s="194">
        <f>Monthly!DQ12</f>
        <v>79963.80561638443</v>
      </c>
      <c r="V12" s="194">
        <f>Monthly!EC12</f>
        <v>84673.748050583948</v>
      </c>
      <c r="W12" s="194">
        <v>79471.556103979703</v>
      </c>
      <c r="X12" s="194">
        <v>105203.11598608196</v>
      </c>
    </row>
    <row r="13" spans="1:24" x14ac:dyDescent="0.25">
      <c r="A13" s="42" t="s">
        <v>146</v>
      </c>
      <c r="B13" s="163">
        <v>133581.70000000001</v>
      </c>
      <c r="C13" s="163">
        <v>170421.5</v>
      </c>
      <c r="D13" s="163">
        <v>194860.6</v>
      </c>
      <c r="E13" s="163">
        <v>203140.7</v>
      </c>
      <c r="F13" s="163">
        <v>170197.1</v>
      </c>
      <c r="G13" s="163">
        <v>181346.5</v>
      </c>
      <c r="H13" s="163">
        <v>210572.59999999998</v>
      </c>
      <c r="I13" s="163">
        <v>217104.8</v>
      </c>
      <c r="J13" s="163">
        <v>65449.599999999991</v>
      </c>
      <c r="K13" s="163">
        <v>59359.128884520243</v>
      </c>
      <c r="L13" s="163">
        <v>61808.189244648151</v>
      </c>
      <c r="M13" s="163">
        <v>106463.40349947353</v>
      </c>
      <c r="N13" s="163">
        <v>110961.44815575102</v>
      </c>
      <c r="O13" s="163">
        <v>114068.8915163857</v>
      </c>
      <c r="P13" s="163">
        <v>122935.72505893453</v>
      </c>
      <c r="Q13" s="92">
        <f>SUM(Q14:Q17)</f>
        <v>130349.78976146267</v>
      </c>
      <c r="R13" s="92">
        <v>141180.99977844406</v>
      </c>
      <c r="S13" s="92">
        <v>151982.99252293276</v>
      </c>
      <c r="T13" s="195">
        <v>215392.78213688766</v>
      </c>
      <c r="U13" s="194">
        <f>Monthly!DQ13</f>
        <v>252735.26722016514</v>
      </c>
      <c r="V13" s="194">
        <f>Monthly!EC13</f>
        <v>314572.62342495308</v>
      </c>
      <c r="W13" s="194">
        <v>365589.14932224934</v>
      </c>
      <c r="X13" s="194">
        <v>493280.5049498505</v>
      </c>
    </row>
    <row r="14" spans="1:24" x14ac:dyDescent="0.25">
      <c r="A14" s="42" t="s">
        <v>134</v>
      </c>
      <c r="B14" s="92">
        <v>108890.1</v>
      </c>
      <c r="C14" s="92">
        <v>138830.29999999999</v>
      </c>
      <c r="D14" s="92">
        <v>159756</v>
      </c>
      <c r="E14" s="92">
        <v>167168.20000000001</v>
      </c>
      <c r="F14" s="92">
        <v>143820.1</v>
      </c>
      <c r="G14" s="92">
        <v>154064.09</v>
      </c>
      <c r="H14" s="92">
        <v>180362.5</v>
      </c>
      <c r="I14" s="92">
        <v>186445.4</v>
      </c>
      <c r="J14" s="92">
        <v>59053.7</v>
      </c>
      <c r="K14" s="92">
        <v>56908.405951550245</v>
      </c>
      <c r="L14" s="92">
        <v>61808.189244648151</v>
      </c>
      <c r="M14" s="92">
        <v>71214.292595475767</v>
      </c>
      <c r="N14" s="92">
        <v>74107.364783899262</v>
      </c>
      <c r="O14" s="92">
        <v>74712.643807016197</v>
      </c>
      <c r="P14" s="92">
        <v>79743.210992101493</v>
      </c>
      <c r="Q14" s="92">
        <v>84946.03859138253</v>
      </c>
      <c r="R14" s="92">
        <v>95642.490017909993</v>
      </c>
      <c r="S14" s="92">
        <v>101452.70973702456</v>
      </c>
      <c r="T14" s="195">
        <v>114327.4481196225</v>
      </c>
      <c r="U14" s="194">
        <f>Monthly!DQ14</f>
        <v>124842.55158763386</v>
      </c>
      <c r="V14" s="194">
        <f>Monthly!EC14</f>
        <v>133703.63073670061</v>
      </c>
      <c r="W14" s="194">
        <v>145193.75421382269</v>
      </c>
      <c r="X14" s="194">
        <v>181594.40921693042</v>
      </c>
    </row>
    <row r="15" spans="1:24" ht="18" x14ac:dyDescent="0.25">
      <c r="A15" s="42" t="s">
        <v>135</v>
      </c>
      <c r="B15" s="92">
        <v>19273.900000000001</v>
      </c>
      <c r="C15" s="92">
        <v>24459.7</v>
      </c>
      <c r="D15" s="92">
        <v>26935.599999999999</v>
      </c>
      <c r="E15" s="92">
        <v>28124.9</v>
      </c>
      <c r="F15" s="92">
        <v>20219</v>
      </c>
      <c r="G15" s="92">
        <v>20980.02</v>
      </c>
      <c r="H15" s="92">
        <v>23477.3</v>
      </c>
      <c r="I15" s="92">
        <v>23976.400000000001</v>
      </c>
      <c r="J15" s="92">
        <v>3691.7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165">
        <v>0</v>
      </c>
      <c r="R15" s="165">
        <v>0</v>
      </c>
      <c r="S15" s="165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</row>
    <row r="16" spans="1:24" ht="18" x14ac:dyDescent="0.25">
      <c r="A16" s="42" t="s">
        <v>136</v>
      </c>
      <c r="B16" s="92">
        <v>769.5</v>
      </c>
      <c r="C16" s="92">
        <v>1084</v>
      </c>
      <c r="D16" s="92">
        <v>1334.7</v>
      </c>
      <c r="E16" s="92">
        <v>610</v>
      </c>
      <c r="F16" s="92">
        <v>246.7</v>
      </c>
      <c r="G16" s="92">
        <v>214.19</v>
      </c>
      <c r="H16" s="92">
        <v>261.89999999999998</v>
      </c>
      <c r="I16" s="92">
        <v>180.3</v>
      </c>
      <c r="J16" s="92">
        <v>194.2</v>
      </c>
      <c r="K16" s="92">
        <v>175.97106360000001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165">
        <v>0</v>
      </c>
      <c r="R16" s="165">
        <v>0</v>
      </c>
      <c r="S16" s="165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</row>
    <row r="17" spans="1:24" x14ac:dyDescent="0.25">
      <c r="A17" s="42" t="s">
        <v>137</v>
      </c>
      <c r="B17" s="92">
        <v>4648.2</v>
      </c>
      <c r="C17" s="92">
        <v>6047.5</v>
      </c>
      <c r="D17" s="92">
        <v>6834.3</v>
      </c>
      <c r="E17" s="92">
        <v>7237.6</v>
      </c>
      <c r="F17" s="92">
        <v>5911.3</v>
      </c>
      <c r="G17" s="92">
        <v>6088.2</v>
      </c>
      <c r="H17" s="92">
        <v>6470.9</v>
      </c>
      <c r="I17" s="92">
        <v>6502.7</v>
      </c>
      <c r="J17" s="92">
        <v>2510</v>
      </c>
      <c r="K17" s="92">
        <v>2274.7518693699999</v>
      </c>
      <c r="L17" s="92">
        <v>0</v>
      </c>
      <c r="M17" s="92">
        <v>35249.110903997767</v>
      </c>
      <c r="N17" s="92">
        <v>36854.083371851746</v>
      </c>
      <c r="O17" s="92">
        <v>39356.247709369505</v>
      </c>
      <c r="P17" s="92">
        <v>43192.514066833035</v>
      </c>
      <c r="Q17" s="92">
        <v>45403.751170080141</v>
      </c>
      <c r="R17" s="92">
        <v>45538.509760534071</v>
      </c>
      <c r="S17" s="92">
        <v>50530.28278590821</v>
      </c>
      <c r="T17" s="195">
        <v>101065.33401726515</v>
      </c>
      <c r="U17" s="194">
        <f>Monthly!DQ17</f>
        <v>127892.71563253128</v>
      </c>
      <c r="V17" s="194">
        <f>Monthly!EC17</f>
        <v>180868.99268825247</v>
      </c>
      <c r="W17" s="194">
        <v>220395.39510842663</v>
      </c>
      <c r="X17" s="194">
        <v>311686.09573292005</v>
      </c>
    </row>
    <row r="18" spans="1:24" x14ac:dyDescent="0.25">
      <c r="A18" s="42" t="s">
        <v>138</v>
      </c>
      <c r="B18" s="163">
        <v>109315.90000000001</v>
      </c>
      <c r="C18" s="163">
        <v>141742.79999999999</v>
      </c>
      <c r="D18" s="163">
        <v>161209.29999999999</v>
      </c>
      <c r="E18" s="163">
        <v>174071.1</v>
      </c>
      <c r="F18" s="163">
        <v>156690.5</v>
      </c>
      <c r="G18" s="163">
        <v>174142.64</v>
      </c>
      <c r="H18" s="163">
        <v>206787.6</v>
      </c>
      <c r="I18" s="163">
        <v>214612.59999999998</v>
      </c>
      <c r="J18" s="163">
        <v>48900</v>
      </c>
      <c r="K18" s="163">
        <v>47454.843391965434</v>
      </c>
      <c r="L18" s="163">
        <v>52306.824102411752</v>
      </c>
      <c r="M18" s="163">
        <v>58358.214570016389</v>
      </c>
      <c r="N18" s="163">
        <v>57812.423358596927</v>
      </c>
      <c r="O18" s="163">
        <v>54218.043285457323</v>
      </c>
      <c r="P18" s="163">
        <v>52726.154836860078</v>
      </c>
      <c r="Q18" s="92">
        <f t="shared" ref="Q18" si="3">SUM(Q19:Q20)</f>
        <v>52571.955029237826</v>
      </c>
      <c r="R18" s="92">
        <v>56793.204147403674</v>
      </c>
      <c r="S18" s="92">
        <v>55941.68949070244</v>
      </c>
      <c r="T18" s="195">
        <v>56848.47391836725</v>
      </c>
      <c r="U18" s="194">
        <f>Monthly!DQ18</f>
        <v>60034.006768652085</v>
      </c>
      <c r="V18" s="194">
        <f>Monthly!EC18</f>
        <v>65138.372277867777</v>
      </c>
      <c r="W18" s="194">
        <v>62212.251456318176</v>
      </c>
      <c r="X18" s="194">
        <v>82857.291942921773</v>
      </c>
    </row>
    <row r="19" spans="1:24" ht="18" x14ac:dyDescent="0.25">
      <c r="A19" s="42" t="s">
        <v>8</v>
      </c>
      <c r="B19" s="92">
        <v>65778.100000000006</v>
      </c>
      <c r="C19" s="92">
        <v>82394.5</v>
      </c>
      <c r="D19" s="92">
        <v>88938.4</v>
      </c>
      <c r="E19" s="92">
        <v>91103.5</v>
      </c>
      <c r="F19" s="92">
        <v>76156.2</v>
      </c>
      <c r="G19" s="92">
        <v>78293.509999999995</v>
      </c>
      <c r="H19" s="92">
        <v>88140.800000000003</v>
      </c>
      <c r="I19" s="92">
        <v>89840.4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165">
        <v>0</v>
      </c>
      <c r="R19" s="165">
        <v>0</v>
      </c>
      <c r="S19" s="165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223.3248666028158</v>
      </c>
    </row>
    <row r="20" spans="1:24" x14ac:dyDescent="0.25">
      <c r="A20" s="42" t="s">
        <v>139</v>
      </c>
      <c r="B20" s="92">
        <v>43537.8</v>
      </c>
      <c r="C20" s="92">
        <v>59348.3</v>
      </c>
      <c r="D20" s="92">
        <v>72270.899999999994</v>
      </c>
      <c r="E20" s="92">
        <v>82967.600000000006</v>
      </c>
      <c r="F20" s="92">
        <v>80534.3</v>
      </c>
      <c r="G20" s="92">
        <v>95849.13</v>
      </c>
      <c r="H20" s="92">
        <v>118646.8</v>
      </c>
      <c r="I20" s="92">
        <v>124772.2</v>
      </c>
      <c r="J20" s="92">
        <v>48900</v>
      </c>
      <c r="K20" s="92">
        <v>47454.843391965434</v>
      </c>
      <c r="L20" s="92">
        <v>52306.824102411752</v>
      </c>
      <c r="M20" s="92">
        <v>58358.214570016389</v>
      </c>
      <c r="N20" s="92">
        <v>57812.423358596927</v>
      </c>
      <c r="O20" s="92">
        <v>54218.043285457323</v>
      </c>
      <c r="P20" s="92">
        <v>52726.154836860078</v>
      </c>
      <c r="Q20" s="92">
        <v>52571.955029237826</v>
      </c>
      <c r="R20" s="92">
        <v>56793.204147403674</v>
      </c>
      <c r="S20" s="92">
        <v>55941.68949070244</v>
      </c>
      <c r="T20" s="195">
        <v>56848.47391836725</v>
      </c>
      <c r="U20" s="194">
        <f>Monthly!DQ20</f>
        <v>60034.006768652085</v>
      </c>
      <c r="V20" s="194">
        <f>Monthly!EC20</f>
        <v>65138.372277867777</v>
      </c>
      <c r="W20" s="194">
        <v>62212.251456318176</v>
      </c>
      <c r="X20" s="194">
        <v>82633.96707631895</v>
      </c>
    </row>
    <row r="21" spans="1:24" x14ac:dyDescent="0.25">
      <c r="A21" s="42" t="s">
        <v>169</v>
      </c>
      <c r="B21" s="163">
        <v>251481.4</v>
      </c>
      <c r="C21" s="163">
        <v>347791.2</v>
      </c>
      <c r="D21" s="163">
        <v>428978.30000000005</v>
      </c>
      <c r="E21" s="163">
        <v>470026.3</v>
      </c>
      <c r="F21" s="163">
        <v>414015.69999999995</v>
      </c>
      <c r="G21" s="163">
        <v>420123.62</v>
      </c>
      <c r="H21" s="163">
        <v>473151.30000000005</v>
      </c>
      <c r="I21" s="163">
        <v>489920.7</v>
      </c>
      <c r="J21" s="163">
        <v>157433.19999999998</v>
      </c>
      <c r="K21" s="163">
        <v>157448.97505206434</v>
      </c>
      <c r="L21" s="163">
        <v>155455.7339170865</v>
      </c>
      <c r="M21" s="163">
        <v>189411.80666614088</v>
      </c>
      <c r="N21" s="163">
        <v>188915.11944840217</v>
      </c>
      <c r="O21" s="163">
        <v>190127.17497379379</v>
      </c>
      <c r="P21" s="163">
        <v>187128.4997273951</v>
      </c>
      <c r="Q21" s="92">
        <f t="shared" ref="Q21" si="4">SUM(Q22:Q26)</f>
        <v>206552.60800028159</v>
      </c>
      <c r="R21" s="92">
        <v>218229.78029886843</v>
      </c>
      <c r="S21" s="92">
        <v>215547.13722689881</v>
      </c>
      <c r="T21" s="195">
        <v>217594.25747904656</v>
      </c>
      <c r="U21" s="194">
        <f>Monthly!DQ21</f>
        <v>226852.58213071316</v>
      </c>
      <c r="V21" s="194">
        <f>Monthly!EC21</f>
        <v>377935.49462058954</v>
      </c>
      <c r="W21" s="194">
        <v>369436.28147013299</v>
      </c>
      <c r="X21" s="194">
        <v>499735.55667252245</v>
      </c>
    </row>
    <row r="22" spans="1:24" ht="18" x14ac:dyDescent="0.25">
      <c r="A22" s="42" t="s">
        <v>140</v>
      </c>
      <c r="B22" s="92">
        <v>154235.5</v>
      </c>
      <c r="C22" s="92">
        <v>197048.2</v>
      </c>
      <c r="D22" s="92">
        <v>222732.6</v>
      </c>
      <c r="E22" s="92">
        <v>233977.7</v>
      </c>
      <c r="F22" s="92">
        <v>200142.4</v>
      </c>
      <c r="G22" s="92">
        <v>190882.3</v>
      </c>
      <c r="H22" s="92">
        <v>218618.7</v>
      </c>
      <c r="I22" s="92">
        <v>218940.2</v>
      </c>
      <c r="J22" s="92">
        <v>27679.1</v>
      </c>
      <c r="K22" s="92">
        <v>25798.043628471594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165">
        <v>0</v>
      </c>
      <c r="R22" s="165">
        <v>0</v>
      </c>
      <c r="S22" s="165">
        <v>0</v>
      </c>
      <c r="T22" s="196">
        <v>0</v>
      </c>
      <c r="U22" s="196">
        <v>0</v>
      </c>
      <c r="V22" s="196">
        <v>0</v>
      </c>
      <c r="W22" s="196">
        <v>0</v>
      </c>
      <c r="X22" s="196">
        <v>0</v>
      </c>
    </row>
    <row r="23" spans="1:24" ht="18" x14ac:dyDescent="0.25">
      <c r="A23" s="42" t="s">
        <v>141</v>
      </c>
      <c r="B23" s="92">
        <v>7087.6</v>
      </c>
      <c r="C23" s="92">
        <v>8820.4</v>
      </c>
      <c r="D23" s="92">
        <v>9434.6</v>
      </c>
      <c r="E23" s="92">
        <v>9571.4</v>
      </c>
      <c r="F23" s="92">
        <v>7999</v>
      </c>
      <c r="G23" s="92">
        <v>8120.08</v>
      </c>
      <c r="H23" s="92">
        <v>8925.7000000000007</v>
      </c>
      <c r="I23" s="92">
        <v>9171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165">
        <v>0</v>
      </c>
      <c r="Q23" s="165">
        <v>0</v>
      </c>
      <c r="R23" s="165">
        <v>0</v>
      </c>
      <c r="S23" s="165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</row>
    <row r="24" spans="1:24" ht="18" x14ac:dyDescent="0.25">
      <c r="A24" s="42" t="s">
        <v>142</v>
      </c>
      <c r="B24" s="92">
        <v>5799.7</v>
      </c>
      <c r="C24" s="92">
        <v>7411.7</v>
      </c>
      <c r="D24" s="92">
        <v>8309.2000000000007</v>
      </c>
      <c r="E24" s="92">
        <v>8763.2000000000007</v>
      </c>
      <c r="F24" s="92">
        <v>7356.4</v>
      </c>
      <c r="G24" s="92">
        <v>7816.3</v>
      </c>
      <c r="H24" s="92">
        <v>9014.4</v>
      </c>
      <c r="I24" s="92">
        <v>9257.4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165">
        <v>0</v>
      </c>
      <c r="Q24" s="165">
        <v>0</v>
      </c>
      <c r="R24" s="165">
        <v>0</v>
      </c>
      <c r="S24" s="165">
        <v>0</v>
      </c>
      <c r="T24" s="196">
        <v>0</v>
      </c>
      <c r="U24" s="196">
        <v>0</v>
      </c>
      <c r="V24" s="196">
        <v>0</v>
      </c>
      <c r="W24" s="196">
        <v>0</v>
      </c>
      <c r="X24" s="196">
        <v>0</v>
      </c>
    </row>
    <row r="25" spans="1:24" x14ac:dyDescent="0.25">
      <c r="A25" s="42" t="s">
        <v>151</v>
      </c>
      <c r="B25" s="92">
        <v>10320.299999999999</v>
      </c>
      <c r="C25" s="92">
        <v>17913.400000000001</v>
      </c>
      <c r="D25" s="92">
        <v>24814.799999999999</v>
      </c>
      <c r="E25" s="92">
        <v>27329.7</v>
      </c>
      <c r="F25" s="92">
        <v>22958.799999999999</v>
      </c>
      <c r="G25" s="92">
        <v>24437.63</v>
      </c>
      <c r="H25" s="92">
        <v>28125.599999999999</v>
      </c>
      <c r="I25" s="92">
        <v>29205.1</v>
      </c>
      <c r="J25" s="92">
        <v>1287.2</v>
      </c>
      <c r="K25" s="92">
        <v>1224.6475219313581</v>
      </c>
      <c r="L25" s="92">
        <v>1319.6876447722402</v>
      </c>
      <c r="M25" s="92">
        <v>1463.6846987158799</v>
      </c>
      <c r="N25" s="92">
        <v>1473.8975126179162</v>
      </c>
      <c r="O25" s="92">
        <v>1403.2911035654809</v>
      </c>
      <c r="P25" s="92">
        <v>1374.0373492082481</v>
      </c>
      <c r="Q25" s="92">
        <v>1394.4941168286057</v>
      </c>
      <c r="R25" s="92">
        <v>1533.614597775706</v>
      </c>
      <c r="S25" s="92">
        <v>1535.9298990095799</v>
      </c>
      <c r="T25" s="195">
        <v>1590.5801984254051</v>
      </c>
      <c r="U25" s="194">
        <f>Monthly!DQ25</f>
        <v>1716.5734369959532</v>
      </c>
      <c r="V25" s="194">
        <f>Monthly!EC25</f>
        <v>1720.3412953640607</v>
      </c>
      <c r="W25" s="194">
        <v>1680.9329265124029</v>
      </c>
      <c r="X25" s="194">
        <v>2338.710400677809</v>
      </c>
    </row>
    <row r="26" spans="1:24" x14ac:dyDescent="0.25">
      <c r="A26" s="42" t="s">
        <v>152</v>
      </c>
      <c r="B26" s="92">
        <v>74043.899999999994</v>
      </c>
      <c r="C26" s="92">
        <v>116597.5</v>
      </c>
      <c r="D26" s="92">
        <v>163687.1</v>
      </c>
      <c r="E26" s="92">
        <v>190384.3</v>
      </c>
      <c r="F26" s="92">
        <v>175559.1</v>
      </c>
      <c r="G26" s="92">
        <v>188867.31</v>
      </c>
      <c r="H26" s="92">
        <v>208466.9</v>
      </c>
      <c r="I26" s="92">
        <v>223347</v>
      </c>
      <c r="J26" s="92">
        <v>128466.9</v>
      </c>
      <c r="K26" s="92">
        <v>130426.28390166139</v>
      </c>
      <c r="L26" s="92">
        <v>154136.04627231427</v>
      </c>
      <c r="M26" s="92">
        <v>187948.12196742499</v>
      </c>
      <c r="N26" s="92">
        <v>187441.22193578424</v>
      </c>
      <c r="O26" s="92">
        <v>188723.88387022831</v>
      </c>
      <c r="P26" s="92">
        <v>185754.46237818684</v>
      </c>
      <c r="Q26" s="92">
        <v>205158.11388345298</v>
      </c>
      <c r="R26" s="92">
        <v>216696.16570109272</v>
      </c>
      <c r="S26" s="92">
        <v>214011.20732788922</v>
      </c>
      <c r="T26" s="195">
        <v>216003.67728062117</v>
      </c>
      <c r="U26" s="194">
        <f>Monthly!DQ26</f>
        <v>225136.00869371722</v>
      </c>
      <c r="V26" s="194">
        <f>Monthly!EC26</f>
        <v>376215.15332522546</v>
      </c>
      <c r="W26" s="194">
        <v>367755.34854362061</v>
      </c>
      <c r="X26" s="194">
        <v>497396.84627184464</v>
      </c>
    </row>
    <row r="27" spans="1:24" x14ac:dyDescent="0.25">
      <c r="A27" s="90" t="s">
        <v>143</v>
      </c>
      <c r="B27" s="163">
        <v>142497.5</v>
      </c>
      <c r="C27" s="163">
        <v>198810.8</v>
      </c>
      <c r="D27" s="163">
        <v>228307.49999999997</v>
      </c>
      <c r="E27" s="163">
        <v>228157.59999999998</v>
      </c>
      <c r="F27" s="163">
        <v>162726.39999999999</v>
      </c>
      <c r="G27" s="163">
        <v>175352.80000000002</v>
      </c>
      <c r="H27" s="163">
        <v>203566.09999999998</v>
      </c>
      <c r="I27" s="163">
        <v>197603.9</v>
      </c>
      <c r="J27" s="163">
        <v>111816.8</v>
      </c>
      <c r="K27" s="163">
        <v>31415.200000000001</v>
      </c>
      <c r="L27" s="163">
        <v>4030.5645610254901</v>
      </c>
      <c r="M27" s="163">
        <v>2683.9003517857632</v>
      </c>
      <c r="N27" s="163">
        <v>2591.3391225999999</v>
      </c>
      <c r="O27" s="163">
        <v>2410.068722</v>
      </c>
      <c r="P27" s="163">
        <v>2249.396514027892</v>
      </c>
      <c r="Q27" s="92">
        <f t="shared" ref="Q27" si="5">SUM(Q28,Q31)</f>
        <v>2148.1173577286036</v>
      </c>
      <c r="R27" s="92">
        <v>2007.9502077917025</v>
      </c>
      <c r="S27" s="92">
        <v>1867.63656922429</v>
      </c>
      <c r="T27" s="195">
        <v>1597.6052383278363</v>
      </c>
      <c r="U27" s="194">
        <f>Monthly!DQ27</f>
        <v>1441.3681749938828</v>
      </c>
      <c r="V27" s="194">
        <f>Monthly!EC27</f>
        <v>1482.0458059856574</v>
      </c>
      <c r="W27" s="194">
        <v>1307.8991271790619</v>
      </c>
      <c r="X27" s="194">
        <v>1805.4965327793384</v>
      </c>
    </row>
    <row r="28" spans="1:24" ht="18" x14ac:dyDescent="0.25">
      <c r="A28" s="90" t="s">
        <v>144</v>
      </c>
      <c r="B28" s="163">
        <v>28296.800000000003</v>
      </c>
      <c r="C28" s="163">
        <v>36900.5</v>
      </c>
      <c r="D28" s="163">
        <v>41814.400000000001</v>
      </c>
      <c r="E28" s="163">
        <v>43801</v>
      </c>
      <c r="F28" s="163">
        <v>20902.099999999999</v>
      </c>
      <c r="G28" s="163">
        <v>22586.29</v>
      </c>
      <c r="H28" s="163">
        <v>26317.199999999997</v>
      </c>
      <c r="I28" s="163">
        <v>26800.400000000001</v>
      </c>
      <c r="J28" s="163">
        <v>16229.1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5">
        <f t="shared" ref="Q28" si="6">SUM(Q29,Q30)</f>
        <v>0</v>
      </c>
      <c r="R28" s="165">
        <v>0</v>
      </c>
      <c r="S28" s="165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</row>
    <row r="29" spans="1:24" ht="18" x14ac:dyDescent="0.25">
      <c r="A29" s="42" t="s">
        <v>145</v>
      </c>
      <c r="B29" s="92">
        <v>16015.6</v>
      </c>
      <c r="C29" s="92">
        <v>21027.8</v>
      </c>
      <c r="D29" s="92">
        <v>23814.7</v>
      </c>
      <c r="E29" s="92">
        <v>25043.7</v>
      </c>
      <c r="F29" s="92">
        <v>20741.8</v>
      </c>
      <c r="G29" s="92">
        <v>22402.99</v>
      </c>
      <c r="H29" s="92">
        <v>26093.1</v>
      </c>
      <c r="I29" s="92">
        <v>26574.7</v>
      </c>
      <c r="J29" s="92">
        <v>15986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165">
        <v>0</v>
      </c>
      <c r="R29" s="165">
        <v>0</v>
      </c>
      <c r="S29" s="165">
        <v>0</v>
      </c>
      <c r="T29" s="196">
        <v>0</v>
      </c>
      <c r="U29" s="196">
        <v>0</v>
      </c>
      <c r="V29" s="196">
        <v>0</v>
      </c>
      <c r="W29" s="196">
        <v>0</v>
      </c>
      <c r="X29" s="196">
        <v>0</v>
      </c>
    </row>
    <row r="30" spans="1:24" ht="18" x14ac:dyDescent="0.25">
      <c r="A30" s="42" t="s">
        <v>17</v>
      </c>
      <c r="B30" s="92">
        <v>12281.2</v>
      </c>
      <c r="C30" s="92">
        <v>15872.7</v>
      </c>
      <c r="D30" s="92">
        <v>17999.7</v>
      </c>
      <c r="E30" s="92">
        <v>18757.3</v>
      </c>
      <c r="F30" s="92">
        <v>160.30000000000001</v>
      </c>
      <c r="G30" s="92">
        <v>183.3</v>
      </c>
      <c r="H30" s="92">
        <v>224.1</v>
      </c>
      <c r="I30" s="92">
        <v>225.7</v>
      </c>
      <c r="J30" s="92">
        <v>243.1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165">
        <v>0</v>
      </c>
      <c r="R30" s="165">
        <v>0</v>
      </c>
      <c r="S30" s="165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</row>
    <row r="31" spans="1:24" x14ac:dyDescent="0.25">
      <c r="A31" s="90" t="s">
        <v>146</v>
      </c>
      <c r="B31" s="92">
        <v>114200.7</v>
      </c>
      <c r="C31" s="92">
        <v>161910.29999999999</v>
      </c>
      <c r="D31" s="92">
        <v>186493.09999999998</v>
      </c>
      <c r="E31" s="92">
        <v>184356.59999999998</v>
      </c>
      <c r="F31" s="92">
        <v>141824.29999999999</v>
      </c>
      <c r="G31" s="92">
        <v>152766.51</v>
      </c>
      <c r="H31" s="92">
        <v>177248.9</v>
      </c>
      <c r="I31" s="92">
        <v>170803.5</v>
      </c>
      <c r="J31" s="92">
        <v>95587.7</v>
      </c>
      <c r="K31" s="92">
        <v>31415.200000000001</v>
      </c>
      <c r="L31" s="92">
        <v>4030.5645610254901</v>
      </c>
      <c r="M31" s="92">
        <v>2683.9003517857632</v>
      </c>
      <c r="N31" s="92">
        <v>2591.3391225999999</v>
      </c>
      <c r="O31" s="92">
        <v>2410.068722</v>
      </c>
      <c r="P31" s="92">
        <v>2249.396514027892</v>
      </c>
      <c r="Q31" s="92">
        <f t="shared" ref="Q31" si="7">SUM(Q32:Q35)</f>
        <v>2148.1173577286036</v>
      </c>
      <c r="R31" s="92">
        <v>2007.9502077917025</v>
      </c>
      <c r="S31" s="92">
        <v>1867.63656922429</v>
      </c>
      <c r="T31" s="195">
        <v>1597.6052383278363</v>
      </c>
      <c r="U31" s="194">
        <f>Monthly!DQ31</f>
        <v>1441.3681749938828</v>
      </c>
      <c r="V31" s="194">
        <f>Monthly!EC31</f>
        <v>1482.0458059856574</v>
      </c>
      <c r="W31" s="194">
        <v>1307.8991271790619</v>
      </c>
      <c r="X31" s="194">
        <v>1805.4965327793384</v>
      </c>
    </row>
    <row r="32" spans="1:24" ht="18" x14ac:dyDescent="0.25">
      <c r="A32" s="42" t="s">
        <v>134</v>
      </c>
      <c r="B32" s="92">
        <v>32582.6</v>
      </c>
      <c r="C32" s="92">
        <v>53527.399999999994</v>
      </c>
      <c r="D32" s="92">
        <v>63054.8</v>
      </c>
      <c r="E32" s="92">
        <v>65003.9</v>
      </c>
      <c r="F32" s="92">
        <v>43841.5</v>
      </c>
      <c r="G32" s="92">
        <v>48492.2</v>
      </c>
      <c r="H32" s="92">
        <v>57593.4</v>
      </c>
      <c r="I32" s="92">
        <v>58086</v>
      </c>
      <c r="J32" s="92">
        <v>42323.6</v>
      </c>
      <c r="K32" s="92">
        <v>6592.7131596166082</v>
      </c>
      <c r="L32" s="92">
        <v>1494.7543610254902</v>
      </c>
      <c r="M32" s="92">
        <v>0</v>
      </c>
      <c r="N32" s="92">
        <v>0</v>
      </c>
      <c r="O32" s="92">
        <v>0</v>
      </c>
      <c r="P32" s="92">
        <v>0</v>
      </c>
      <c r="Q32" s="165">
        <v>0</v>
      </c>
      <c r="R32" s="165">
        <v>0</v>
      </c>
      <c r="S32" s="165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</row>
    <row r="33" spans="1:24" ht="18" x14ac:dyDescent="0.25">
      <c r="A33" s="42" t="s">
        <v>147</v>
      </c>
      <c r="B33" s="176" t="s">
        <v>13</v>
      </c>
      <c r="C33" s="176" t="s">
        <v>13</v>
      </c>
      <c r="D33" s="176" t="s">
        <v>13</v>
      </c>
      <c r="E33" s="165" t="s">
        <v>13</v>
      </c>
      <c r="F33" s="165" t="s">
        <v>13</v>
      </c>
      <c r="G33" s="165" t="s">
        <v>13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</row>
    <row r="34" spans="1:24" x14ac:dyDescent="0.25">
      <c r="A34" s="42" t="s">
        <v>150</v>
      </c>
      <c r="B34" s="92">
        <v>13077.4</v>
      </c>
      <c r="C34" s="92">
        <v>18194.399999999998</v>
      </c>
      <c r="D34" s="92">
        <v>19346.399999999998</v>
      </c>
      <c r="E34" s="92">
        <v>19360.5</v>
      </c>
      <c r="F34" s="92">
        <v>15118.4</v>
      </c>
      <c r="G34" s="92">
        <v>15931.9</v>
      </c>
      <c r="H34" s="92">
        <v>17330.5</v>
      </c>
      <c r="I34" s="92">
        <v>17514.900000000001</v>
      </c>
      <c r="J34" s="92">
        <v>17027.3</v>
      </c>
      <c r="K34" s="92">
        <v>10577.2</v>
      </c>
      <c r="L34" s="176">
        <v>2535.8101999999999</v>
      </c>
      <c r="M34" s="92">
        <v>2683.9003517857632</v>
      </c>
      <c r="N34" s="92">
        <v>2591.3391225999999</v>
      </c>
      <c r="O34" s="92">
        <v>2410.068722</v>
      </c>
      <c r="P34" s="92">
        <v>2249.396514027892</v>
      </c>
      <c r="Q34" s="92">
        <v>2148.1173577286036</v>
      </c>
      <c r="R34" s="92">
        <v>2007.9502077917025</v>
      </c>
      <c r="S34" s="92">
        <v>1867.63656922429</v>
      </c>
      <c r="T34" s="189">
        <v>1597.6052383278363</v>
      </c>
      <c r="U34" s="194">
        <f>Monthly!DQ34</f>
        <v>1441.3681749938828</v>
      </c>
      <c r="V34" s="194">
        <f>Monthly!EC34</f>
        <v>1482.0458059856574</v>
      </c>
      <c r="W34" s="194">
        <v>1307.8991271790619</v>
      </c>
      <c r="X34" s="194">
        <v>1805.4965327793384</v>
      </c>
    </row>
    <row r="35" spans="1:24" ht="18" hidden="1" customHeight="1" x14ac:dyDescent="0.25">
      <c r="A35" s="42" t="s">
        <v>148</v>
      </c>
      <c r="B35" s="92">
        <v>68540.7</v>
      </c>
      <c r="C35" s="92">
        <v>90188.5</v>
      </c>
      <c r="D35" s="92">
        <v>104091.9</v>
      </c>
      <c r="E35" s="92">
        <v>99992.2</v>
      </c>
      <c r="F35" s="92">
        <v>82864.399999999994</v>
      </c>
      <c r="G35" s="92">
        <v>88342.41</v>
      </c>
      <c r="H35" s="92">
        <v>102325</v>
      </c>
      <c r="I35" s="92">
        <v>95202.6</v>
      </c>
      <c r="J35" s="92">
        <v>36236.800000000003</v>
      </c>
      <c r="K35" s="92">
        <v>14245.3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165">
        <v>0</v>
      </c>
      <c r="R35" s="165">
        <v>0</v>
      </c>
      <c r="S35" s="165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</row>
    <row r="36" spans="1:24" x14ac:dyDescent="0.25">
      <c r="A36" s="42" t="s">
        <v>15</v>
      </c>
      <c r="B36" s="163">
        <v>879839.3</v>
      </c>
      <c r="C36" s="163">
        <v>1174252.5</v>
      </c>
      <c r="D36" s="163">
        <v>1370528</v>
      </c>
      <c r="E36" s="163">
        <v>1457754.7000000002</v>
      </c>
      <c r="F36" s="163">
        <v>1244659.1999999997</v>
      </c>
      <c r="G36" s="163">
        <v>1325323.8700000001</v>
      </c>
      <c r="H36" s="163">
        <v>1530542.8000000003</v>
      </c>
      <c r="I36" s="163">
        <v>1567958.6</v>
      </c>
      <c r="J36" s="163">
        <v>561392</v>
      </c>
      <c r="K36" s="163">
        <v>494683.41804394207</v>
      </c>
      <c r="L36" s="163">
        <v>485081.05419143417</v>
      </c>
      <c r="M36" s="163">
        <v>607681.42085495393</v>
      </c>
      <c r="N36" s="163">
        <v>615707.61733694759</v>
      </c>
      <c r="O36" s="163">
        <v>656563.66281398793</v>
      </c>
      <c r="P36" s="163">
        <v>691234.45454142021</v>
      </c>
      <c r="Q36" s="163">
        <f t="shared" ref="Q36" si="8">+Q6+Q27</f>
        <v>724630.77526127349</v>
      </c>
      <c r="R36" s="163">
        <v>778292.42664076912</v>
      </c>
      <c r="S36" s="163">
        <v>815659.14886112569</v>
      </c>
      <c r="T36" s="194">
        <v>948429.44492044568</v>
      </c>
      <c r="U36" s="194">
        <v>1046572.9920314207</v>
      </c>
      <c r="V36" s="39">
        <f t="shared" ref="V36" si="9">V27+V6</f>
        <v>1290078.526886502</v>
      </c>
      <c r="W36" s="39">
        <v>1335183.175510627</v>
      </c>
      <c r="X36" s="39">
        <v>1834613.572542852</v>
      </c>
    </row>
    <row r="37" spans="1:24" ht="16.5" thickBot="1" x14ac:dyDescent="0.3">
      <c r="A37" s="84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195"/>
      <c r="U37" s="195"/>
      <c r="V37" s="195"/>
      <c r="W37" s="195"/>
      <c r="X37" s="195"/>
    </row>
    <row r="38" spans="1:24" x14ac:dyDescent="0.25">
      <c r="A38" s="89" t="s">
        <v>226</v>
      </c>
      <c r="B38" s="77"/>
      <c r="C38" s="77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2"/>
      <c r="R38" s="2"/>
      <c r="S38" s="2"/>
      <c r="T38" s="38"/>
      <c r="U38" s="38"/>
      <c r="V38" s="38"/>
      <c r="W38" s="38"/>
      <c r="X38" s="38"/>
    </row>
    <row r="39" spans="1:24" ht="16.5" thickBot="1" x14ac:dyDescent="0.3">
      <c r="A39" s="96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57"/>
      <c r="R39" s="57"/>
      <c r="S39" s="57"/>
      <c r="T39" s="58"/>
      <c r="U39" s="58"/>
      <c r="V39" s="58"/>
      <c r="W39" s="58"/>
      <c r="X39" s="58"/>
    </row>
    <row r="40" spans="1:24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</row>
    <row r="41" spans="1:24" ht="17.25" hidden="1" customHeight="1" x14ac:dyDescent="0.25">
      <c r="A41" s="9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</row>
    <row r="42" spans="1:24" ht="15.75" hidden="1" customHeight="1" x14ac:dyDescent="0.25">
      <c r="A42" s="99"/>
      <c r="B42" s="100"/>
      <c r="C42" s="100"/>
      <c r="D42" s="100"/>
      <c r="E42" s="100"/>
      <c r="F42" s="101"/>
      <c r="G42" s="101"/>
      <c r="H42" s="101"/>
      <c r="I42" s="101"/>
      <c r="J42" s="101"/>
      <c r="K42" s="101"/>
      <c r="L42" s="102"/>
      <c r="M42" s="102"/>
      <c r="N42" s="103"/>
      <c r="O42" s="100"/>
      <c r="P42" s="100"/>
      <c r="Q42" s="101"/>
      <c r="R42" s="102"/>
      <c r="S42" s="102"/>
      <c r="T42" s="102"/>
      <c r="U42" s="102"/>
      <c r="V42" s="102"/>
      <c r="W42" s="102"/>
      <c r="X42" s="102"/>
    </row>
    <row r="43" spans="1:24" ht="16.5" hidden="1" customHeight="1" x14ac:dyDescent="0.25">
      <c r="A43" s="104" t="s">
        <v>1</v>
      </c>
      <c r="B43" s="95"/>
      <c r="C43" s="95"/>
      <c r="D43" s="95"/>
      <c r="E43" s="95"/>
      <c r="F43" s="105" t="s">
        <v>20</v>
      </c>
      <c r="G43" s="105" t="s">
        <v>20</v>
      </c>
      <c r="H43" s="105" t="s">
        <v>20</v>
      </c>
      <c r="I43" s="105" t="s">
        <v>20</v>
      </c>
      <c r="J43" s="105" t="s">
        <v>20</v>
      </c>
      <c r="K43" s="105" t="s">
        <v>28</v>
      </c>
      <c r="L43" s="24" t="s">
        <v>30</v>
      </c>
      <c r="M43" s="24" t="s">
        <v>30</v>
      </c>
      <c r="N43" s="23" t="s">
        <v>30</v>
      </c>
      <c r="O43" s="95"/>
      <c r="P43" s="95" t="s">
        <v>30</v>
      </c>
      <c r="Q43" s="105" t="s">
        <v>30</v>
      </c>
      <c r="R43" s="27" t="s">
        <v>39</v>
      </c>
      <c r="S43" s="27" t="s">
        <v>39</v>
      </c>
      <c r="T43" s="27" t="s">
        <v>39</v>
      </c>
      <c r="U43" s="27" t="s">
        <v>39</v>
      </c>
      <c r="V43" s="27" t="s">
        <v>39</v>
      </c>
      <c r="W43" s="27" t="s">
        <v>39</v>
      </c>
      <c r="X43" s="27" t="s">
        <v>39</v>
      </c>
    </row>
    <row r="44" spans="1:24" ht="15.75" hidden="1" customHeight="1" x14ac:dyDescent="0.25">
      <c r="A44" s="216" t="s">
        <v>73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</row>
    <row r="45" spans="1:24" ht="16.5" hidden="1" customHeight="1" thickBot="1" x14ac:dyDescent="0.3">
      <c r="A45" s="106"/>
      <c r="B45" s="97"/>
      <c r="C45" s="97"/>
      <c r="D45" s="97"/>
      <c r="E45" s="97"/>
      <c r="F45" s="107"/>
      <c r="G45" s="107"/>
      <c r="H45" s="107"/>
      <c r="I45" s="107"/>
      <c r="J45" s="107"/>
      <c r="K45" s="107"/>
      <c r="L45" s="108"/>
      <c r="M45" s="108"/>
      <c r="N45" s="109"/>
      <c r="O45" s="97"/>
      <c r="P45" s="97"/>
      <c r="Q45" s="107"/>
      <c r="R45" s="108"/>
      <c r="S45" s="108"/>
      <c r="T45" s="108"/>
      <c r="U45" s="108"/>
      <c r="V45" s="108"/>
      <c r="W45" s="108"/>
      <c r="X45" s="108"/>
    </row>
    <row r="46" spans="1:24" ht="15.75" hidden="1" customHeight="1" x14ac:dyDescent="0.25">
      <c r="A46" s="110"/>
      <c r="B46" s="30" t="s">
        <v>18</v>
      </c>
      <c r="C46" s="16" t="s">
        <v>19</v>
      </c>
      <c r="D46" s="16" t="s">
        <v>21</v>
      </c>
      <c r="E46" s="17" t="s">
        <v>22</v>
      </c>
      <c r="F46" s="17" t="s">
        <v>23</v>
      </c>
      <c r="G46" s="17" t="s">
        <v>24</v>
      </c>
      <c r="H46" s="17" t="s">
        <v>25</v>
      </c>
      <c r="I46" s="17" t="s">
        <v>26</v>
      </c>
      <c r="J46" s="17" t="s">
        <v>27</v>
      </c>
      <c r="K46" s="18" t="s">
        <v>29</v>
      </c>
      <c r="L46" s="19" t="s">
        <v>31</v>
      </c>
      <c r="M46" s="20" t="s">
        <v>32</v>
      </c>
      <c r="N46" s="17" t="s">
        <v>33</v>
      </c>
      <c r="O46" s="20" t="s">
        <v>34</v>
      </c>
      <c r="P46" s="20" t="s">
        <v>35</v>
      </c>
      <c r="Q46" s="17" t="s">
        <v>37</v>
      </c>
      <c r="R46" s="111" t="s">
        <v>38</v>
      </c>
      <c r="S46" s="111" t="s">
        <v>38</v>
      </c>
      <c r="T46" s="111" t="s">
        <v>38</v>
      </c>
      <c r="U46" s="111" t="s">
        <v>38</v>
      </c>
      <c r="V46" s="111" t="s">
        <v>38</v>
      </c>
      <c r="W46" s="111" t="s">
        <v>38</v>
      </c>
      <c r="X46" s="111" t="s">
        <v>38</v>
      </c>
    </row>
    <row r="47" spans="1:24" ht="15.75" hidden="1" customHeight="1" x14ac:dyDescent="0.25">
      <c r="A47" s="110"/>
      <c r="B47" s="15"/>
      <c r="C47" s="31"/>
      <c r="D47" s="31"/>
      <c r="E47" s="22"/>
      <c r="F47" s="22"/>
      <c r="G47" s="22"/>
      <c r="H47" s="22"/>
      <c r="I47" s="22"/>
      <c r="J47" s="22"/>
      <c r="K47" s="22"/>
      <c r="L47" s="24"/>
      <c r="M47" s="24"/>
      <c r="N47" s="24"/>
      <c r="O47" s="24"/>
      <c r="P47" s="23"/>
      <c r="Q47" s="24"/>
      <c r="R47" s="24"/>
      <c r="S47" s="24"/>
      <c r="T47" s="24"/>
      <c r="U47" s="24"/>
      <c r="V47" s="24"/>
      <c r="W47" s="24"/>
      <c r="X47" s="24"/>
    </row>
    <row r="48" spans="1:24" ht="15.75" hidden="1" customHeight="1" x14ac:dyDescent="0.25">
      <c r="A48" s="110"/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2"/>
      <c r="Q48" s="113"/>
      <c r="R48" s="113"/>
      <c r="S48" s="113"/>
      <c r="T48" s="113"/>
      <c r="U48" s="113"/>
      <c r="V48" s="113"/>
      <c r="W48" s="113"/>
      <c r="X48" s="113"/>
    </row>
    <row r="49" spans="1:24" ht="15.75" hidden="1" customHeight="1" x14ac:dyDescent="0.25">
      <c r="A49" s="110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05"/>
      <c r="R49" s="24"/>
      <c r="S49" s="24"/>
      <c r="T49" s="24"/>
      <c r="U49" s="24"/>
      <c r="V49" s="24"/>
      <c r="W49" s="24"/>
      <c r="X49" s="24"/>
    </row>
    <row r="50" spans="1:24" ht="15.75" hidden="1" customHeight="1" x14ac:dyDescent="0.25">
      <c r="A50" s="110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105"/>
      <c r="R50" s="24"/>
      <c r="S50" s="24"/>
      <c r="T50" s="24"/>
      <c r="U50" s="24"/>
      <c r="V50" s="24"/>
      <c r="W50" s="24"/>
      <c r="X50" s="24"/>
    </row>
    <row r="51" spans="1:24" ht="15.75" hidden="1" customHeight="1" x14ac:dyDescent="0.25">
      <c r="A51" s="115" t="s">
        <v>2</v>
      </c>
      <c r="B51" s="116">
        <f t="shared" ref="B51:X51" si="10">SUM(B53:B55)</f>
        <v>30.786190159953073</v>
      </c>
      <c r="C51" s="117">
        <f t="shared" si="10"/>
        <v>29.966485061773341</v>
      </c>
      <c r="D51" s="117">
        <f t="shared" si="10"/>
        <v>29.070927408998578</v>
      </c>
      <c r="E51" s="117">
        <f t="shared" si="10"/>
        <v>29.194150428738112</v>
      </c>
      <c r="F51" s="117">
        <f t="shared" si="10"/>
        <v>29.040126003969611</v>
      </c>
      <c r="G51" s="117">
        <f t="shared" si="10"/>
        <v>29.912493011991099</v>
      </c>
      <c r="H51" s="117">
        <f t="shared" si="10"/>
        <v>30.199429901600915</v>
      </c>
      <c r="I51" s="117">
        <f t="shared" si="10"/>
        <v>30.296947891353767</v>
      </c>
      <c r="J51" s="117">
        <f t="shared" si="10"/>
        <v>34.560788183657763</v>
      </c>
      <c r="K51" s="117">
        <f t="shared" si="10"/>
        <v>40.22881371328171</v>
      </c>
      <c r="L51" s="117">
        <f t="shared" si="10"/>
        <v>43.596784607218076</v>
      </c>
      <c r="M51" s="117">
        <f t="shared" si="10"/>
        <v>41.26571706186683</v>
      </c>
      <c r="N51" s="117">
        <f t="shared" si="10"/>
        <v>41.485159523666283</v>
      </c>
      <c r="O51" s="117">
        <f t="shared" si="10"/>
        <v>45.043535161362939</v>
      </c>
      <c r="P51" s="117">
        <f t="shared" si="10"/>
        <v>44.570405525798343</v>
      </c>
      <c r="Q51" s="117">
        <f t="shared" si="10"/>
        <v>43.611053045734188</v>
      </c>
      <c r="R51" s="118">
        <f t="shared" ref="R51:W51" si="11">SUM(R53:R55)</f>
        <v>43.868509976374149</v>
      </c>
      <c r="S51" s="118">
        <f t="shared" si="11"/>
        <v>45.660645274901782</v>
      </c>
      <c r="T51" s="118">
        <f t="shared" si="11"/>
        <v>40.588865775789976</v>
      </c>
      <c r="U51" s="118">
        <f t="shared" si="11"/>
        <v>40.660896598766421</v>
      </c>
      <c r="V51" s="118">
        <f t="shared" si="11"/>
        <v>34.592951778181522</v>
      </c>
      <c r="W51" s="118">
        <f t="shared" si="11"/>
        <v>34.239948975984468</v>
      </c>
      <c r="X51" s="118">
        <f t="shared" si="10"/>
        <v>35.524189737426212</v>
      </c>
    </row>
    <row r="52" spans="1:24" ht="15.75" hidden="1" customHeight="1" x14ac:dyDescent="0.25">
      <c r="A52" s="104" t="s">
        <v>0</v>
      </c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 ht="15.75" hidden="1" customHeight="1" x14ac:dyDescent="0.25">
      <c r="A53" s="104" t="s">
        <v>3</v>
      </c>
      <c r="B53" s="119">
        <f t="shared" ref="B53:L53" si="12">B8/B36*100</f>
        <v>20.032419556616759</v>
      </c>
      <c r="C53" s="93">
        <f t="shared" si="12"/>
        <v>19.146742289243583</v>
      </c>
      <c r="D53" s="93">
        <f t="shared" si="12"/>
        <v>18.103329519717949</v>
      </c>
      <c r="E53" s="93">
        <f t="shared" si="12"/>
        <v>17.46052336514504</v>
      </c>
      <c r="F53" s="93">
        <f t="shared" si="12"/>
        <v>17.017935511985939</v>
      </c>
      <c r="G53" s="93">
        <f t="shared" si="12"/>
        <v>17.532364372189267</v>
      </c>
      <c r="H53" s="93">
        <f t="shared" si="12"/>
        <v>17.917793608907896</v>
      </c>
      <c r="I53" s="93">
        <f t="shared" si="12"/>
        <v>17.972387791361331</v>
      </c>
      <c r="J53" s="93">
        <f t="shared" si="12"/>
        <v>21.024809758600053</v>
      </c>
      <c r="K53" s="93">
        <f t="shared" si="12"/>
        <v>29.943239506410475</v>
      </c>
      <c r="L53" s="93">
        <f t="shared" si="12"/>
        <v>35.393341672880581</v>
      </c>
      <c r="M53" s="93">
        <f>M8/M36*100</f>
        <v>34.0341420101133</v>
      </c>
      <c r="N53" s="93">
        <f>N8/N36*100</f>
        <v>34.337738561740203</v>
      </c>
      <c r="O53" s="93">
        <f>O8/O36*100</f>
        <v>38.730124602918153</v>
      </c>
      <c r="P53" s="93">
        <f t="shared" ref="P53:X53" si="13">P8/P36*100</f>
        <v>38.668254057801782</v>
      </c>
      <c r="Q53" s="93">
        <f t="shared" si="13"/>
        <v>37.957463412759807</v>
      </c>
      <c r="R53" s="24">
        <f t="shared" ref="R53:W53" si="14">R8/R36*100</f>
        <v>38.124642979035016</v>
      </c>
      <c r="S53" s="24">
        <f t="shared" si="14"/>
        <v>40.240747528112706</v>
      </c>
      <c r="T53" s="24">
        <f t="shared" si="14"/>
        <v>35.822431876572367</v>
      </c>
      <c r="U53" s="24">
        <f t="shared" si="14"/>
        <v>36.056747567871469</v>
      </c>
      <c r="V53" s="24">
        <f t="shared" si="14"/>
        <v>30.946846448802013</v>
      </c>
      <c r="W53" s="24">
        <f t="shared" si="14"/>
        <v>30.885806308457088</v>
      </c>
      <c r="X53" s="24">
        <f t="shared" si="13"/>
        <v>32.212667257704517</v>
      </c>
    </row>
    <row r="54" spans="1:24" ht="18" hidden="1" customHeight="1" x14ac:dyDescent="0.25">
      <c r="A54" s="104" t="s">
        <v>14</v>
      </c>
      <c r="B54" s="23">
        <f t="shared" ref="B54:L54" si="15">B29/B36*100</f>
        <v>1.8202869546745639</v>
      </c>
      <c r="C54" s="24">
        <f t="shared" si="15"/>
        <v>1.7907392149473813</v>
      </c>
      <c r="D54" s="24">
        <f t="shared" si="15"/>
        <v>1.7376295850942118</v>
      </c>
      <c r="E54" s="24">
        <f t="shared" si="15"/>
        <v>1.717963934535762</v>
      </c>
      <c r="F54" s="24">
        <f t="shared" si="15"/>
        <v>1.6664642016063516</v>
      </c>
      <c r="G54" s="24">
        <f t="shared" si="15"/>
        <v>1.6903785185729734</v>
      </c>
      <c r="H54" s="24">
        <f t="shared" si="15"/>
        <v>1.704826549117084</v>
      </c>
      <c r="I54" s="24">
        <f t="shared" si="15"/>
        <v>1.6948598005074877</v>
      </c>
      <c r="J54" s="24">
        <f t="shared" si="15"/>
        <v>2.8475646250748143</v>
      </c>
      <c r="K54" s="24">
        <f t="shared" si="15"/>
        <v>0</v>
      </c>
      <c r="L54" s="24">
        <f t="shared" si="15"/>
        <v>0</v>
      </c>
      <c r="M54" s="24">
        <f>M29/M36*100</f>
        <v>0</v>
      </c>
      <c r="N54" s="24">
        <f>N29/N36*100</f>
        <v>0</v>
      </c>
      <c r="O54" s="24">
        <f>O29/O36*100</f>
        <v>0</v>
      </c>
      <c r="P54" s="24">
        <f t="shared" ref="P54:X54" si="16">P29/P36*100</f>
        <v>0</v>
      </c>
      <c r="Q54" s="24">
        <f t="shared" si="16"/>
        <v>0</v>
      </c>
      <c r="R54" s="24">
        <f t="shared" ref="R54:W54" si="17">R29/R36*100</f>
        <v>0</v>
      </c>
      <c r="S54" s="24">
        <f t="shared" si="17"/>
        <v>0</v>
      </c>
      <c r="T54" s="24">
        <f t="shared" si="17"/>
        <v>0</v>
      </c>
      <c r="U54" s="24">
        <f t="shared" si="17"/>
        <v>0</v>
      </c>
      <c r="V54" s="24">
        <f t="shared" si="17"/>
        <v>0</v>
      </c>
      <c r="W54" s="24">
        <f t="shared" si="17"/>
        <v>0</v>
      </c>
      <c r="X54" s="24">
        <f t="shared" si="16"/>
        <v>0</v>
      </c>
    </row>
    <row r="55" spans="1:24" ht="15.75" hidden="1" customHeight="1" x14ac:dyDescent="0.25">
      <c r="A55" s="104" t="s">
        <v>115</v>
      </c>
      <c r="B55" s="119">
        <f t="shared" ref="B55:L55" si="18">(+B11+B30)/B36*100</f>
        <v>8.933483648661749</v>
      </c>
      <c r="C55" s="93">
        <f t="shared" si="18"/>
        <v>9.0290035575823762</v>
      </c>
      <c r="D55" s="93">
        <f t="shared" si="18"/>
        <v>9.229968304186416</v>
      </c>
      <c r="E55" s="93">
        <f t="shared" si="18"/>
        <v>10.015663129057307</v>
      </c>
      <c r="F55" s="93">
        <f t="shared" si="18"/>
        <v>10.355726290377321</v>
      </c>
      <c r="G55" s="93">
        <f t="shared" si="18"/>
        <v>10.689750121228858</v>
      </c>
      <c r="H55" s="93">
        <f t="shared" si="18"/>
        <v>10.576809743575938</v>
      </c>
      <c r="I55" s="93">
        <f t="shared" si="18"/>
        <v>10.629700299484949</v>
      </c>
      <c r="J55" s="93">
        <f t="shared" si="18"/>
        <v>10.6884137999829</v>
      </c>
      <c r="K55" s="93">
        <f t="shared" si="18"/>
        <v>10.285574206871239</v>
      </c>
      <c r="L55" s="93">
        <f t="shared" si="18"/>
        <v>8.2034429343374935</v>
      </c>
      <c r="M55" s="93">
        <f>(+M11+M30)/M36*100</f>
        <v>7.231575051753528</v>
      </c>
      <c r="N55" s="93">
        <f>(+N11+N30)/N36*100</f>
        <v>7.1474209619260822</v>
      </c>
      <c r="O55" s="93">
        <f>(+O11+O30)/O36*100</f>
        <v>6.313410558444783</v>
      </c>
      <c r="P55" s="93">
        <f t="shared" ref="P55:X55" si="19">(+P11+P30)/P36*100</f>
        <v>5.9021514679965588</v>
      </c>
      <c r="Q55" s="93">
        <f t="shared" si="19"/>
        <v>5.6535896329743816</v>
      </c>
      <c r="R55" s="24">
        <f t="shared" ref="R55:W55" si="20">(+R11+R30)/R36*100</f>
        <v>5.7438669973391354</v>
      </c>
      <c r="S55" s="24">
        <f t="shared" si="20"/>
        <v>5.419897746789073</v>
      </c>
      <c r="T55" s="24">
        <f t="shared" si="20"/>
        <v>4.7664338992176098</v>
      </c>
      <c r="U55" s="24">
        <f t="shared" si="20"/>
        <v>4.6041490308949502</v>
      </c>
      <c r="V55" s="24">
        <f t="shared" si="20"/>
        <v>3.6461053293795085</v>
      </c>
      <c r="W55" s="24">
        <f t="shared" si="20"/>
        <v>3.3541426675273782</v>
      </c>
      <c r="X55" s="24">
        <f t="shared" si="19"/>
        <v>3.3115224797216931</v>
      </c>
    </row>
    <row r="56" spans="1:24" ht="18" hidden="1" customHeight="1" x14ac:dyDescent="0.25">
      <c r="A56" s="104" t="s">
        <v>114</v>
      </c>
      <c r="B56" s="119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24"/>
      <c r="S56" s="24"/>
      <c r="T56" s="24"/>
      <c r="U56" s="24"/>
      <c r="V56" s="24"/>
      <c r="W56" s="24"/>
      <c r="X56" s="24"/>
    </row>
    <row r="57" spans="1:24" ht="15.75" hidden="1" customHeight="1" x14ac:dyDescent="0.25">
      <c r="A57" s="104" t="s">
        <v>0</v>
      </c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 ht="15.75" hidden="1" customHeight="1" x14ac:dyDescent="0.25">
      <c r="A58" s="115" t="s">
        <v>4</v>
      </c>
      <c r="B58" s="116" t="e">
        <f t="shared" ref="B58:X58" si="21">SUM(B60:B63)</f>
        <v>#VALUE!</v>
      </c>
      <c r="C58" s="117" t="e">
        <f t="shared" si="21"/>
        <v>#VALUE!</v>
      </c>
      <c r="D58" s="117" t="e">
        <f t="shared" si="21"/>
        <v>#VALUE!</v>
      </c>
      <c r="E58" s="117" t="e">
        <f t="shared" si="21"/>
        <v>#VALUE!</v>
      </c>
      <c r="F58" s="117" t="e">
        <f t="shared" si="21"/>
        <v>#VALUE!</v>
      </c>
      <c r="G58" s="117" t="e">
        <f t="shared" si="21"/>
        <v>#VALUE!</v>
      </c>
      <c r="H58" s="117">
        <f t="shared" si="21"/>
        <v>25.338820972533401</v>
      </c>
      <c r="I58" s="117">
        <f t="shared" si="21"/>
        <v>24.739702948789592</v>
      </c>
      <c r="J58" s="117">
        <f t="shared" si="21"/>
        <v>28.685357112320801</v>
      </c>
      <c r="K58" s="117">
        <f t="shared" si="21"/>
        <v>18.349986826539126</v>
      </c>
      <c r="L58" s="117">
        <f t="shared" si="21"/>
        <v>13.572732481877303</v>
      </c>
      <c r="M58" s="117">
        <f t="shared" si="21"/>
        <v>17.961270512055265</v>
      </c>
      <c r="N58" s="117">
        <f t="shared" si="21"/>
        <v>18.442647789463511</v>
      </c>
      <c r="O58" s="117">
        <f t="shared" si="21"/>
        <v>17.740695508363146</v>
      </c>
      <c r="P58" s="117">
        <f t="shared" si="21"/>
        <v>18.110370620343701</v>
      </c>
      <c r="Q58" s="117">
        <f t="shared" si="21"/>
        <v>18.28488543995633</v>
      </c>
      <c r="R58" s="118">
        <f t="shared" ref="R58:S58" si="22">SUM(R60:R63)</f>
        <v>18.397834166813301</v>
      </c>
      <c r="S58" s="118">
        <f t="shared" si="22"/>
        <v>18.862122653435925</v>
      </c>
      <c r="T58" s="118">
        <f t="shared" ref="T58" si="23">SUM(T60:T63)</f>
        <v>22.878917196989455</v>
      </c>
      <c r="U58" s="118">
        <f t="shared" ref="U58" si="24">SUM(U60:U63)</f>
        <v>24.286565517212203</v>
      </c>
      <c r="V58" s="118">
        <f t="shared" ref="V58" si="25">SUM(V60:V63)</f>
        <v>24.49887062252796</v>
      </c>
      <c r="W58" s="118">
        <f t="shared" ref="W58" si="26">SUM(W60:W63)</f>
        <v>27.479154559381893</v>
      </c>
      <c r="X58" s="118">
        <f t="shared" si="21"/>
        <v>26.985846441570779</v>
      </c>
    </row>
    <row r="59" spans="1:24" ht="15.75" hidden="1" customHeight="1" x14ac:dyDescent="0.25">
      <c r="A59" s="104" t="s">
        <v>0</v>
      </c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 ht="15.75" hidden="1" customHeight="1" x14ac:dyDescent="0.25">
      <c r="A60" s="104" t="s">
        <v>5</v>
      </c>
      <c r="B60" s="119">
        <f t="shared" ref="B60:L60" si="27">(+B14+B32)/B36*100</f>
        <v>16.079379495778376</v>
      </c>
      <c r="C60" s="93">
        <f t="shared" si="27"/>
        <v>16.381289373452471</v>
      </c>
      <c r="D60" s="93">
        <f t="shared" si="27"/>
        <v>16.257296458007424</v>
      </c>
      <c r="E60" s="93">
        <f t="shared" si="27"/>
        <v>15.926691918743256</v>
      </c>
      <c r="F60" s="93">
        <f t="shared" si="27"/>
        <v>15.077348080502684</v>
      </c>
      <c r="G60" s="93">
        <f t="shared" si="27"/>
        <v>15.283531413344271</v>
      </c>
      <c r="H60" s="93">
        <f t="shared" si="27"/>
        <v>15.547157518234705</v>
      </c>
      <c r="I60" s="93">
        <f t="shared" si="27"/>
        <v>15.595526565561105</v>
      </c>
      <c r="J60" s="93">
        <f t="shared" si="27"/>
        <v>18.058201755635988</v>
      </c>
      <c r="K60" s="93">
        <f t="shared" si="27"/>
        <v>12.836718756868889</v>
      </c>
      <c r="L60" s="93">
        <f t="shared" si="27"/>
        <v>13.049972382696176</v>
      </c>
      <c r="M60" s="93">
        <f>(+M14+M32)/M36*100</f>
        <v>11.719017589065594</v>
      </c>
      <c r="N60" s="93">
        <f>(+N14+N32)/N36*100</f>
        <v>12.036129275844871</v>
      </c>
      <c r="O60" s="93">
        <f>(+O14+O32)/O36*100</f>
        <v>11.379344919394839</v>
      </c>
      <c r="P60" s="93">
        <f t="shared" ref="P60:X60" si="28">(+P14+P32)/P36*100</f>
        <v>11.536347829334527</v>
      </c>
      <c r="Q60" s="93">
        <f t="shared" si="28"/>
        <v>11.7226650442433</v>
      </c>
      <c r="R60" s="24">
        <f t="shared" ref="R60:W60" si="29">(+R14+R32)/R36*100</f>
        <v>12.288760206843824</v>
      </c>
      <c r="S60" s="24">
        <f t="shared" si="29"/>
        <v>12.438125640922335</v>
      </c>
      <c r="T60" s="24">
        <f t="shared" si="29"/>
        <v>12.054396743155975</v>
      </c>
      <c r="U60" s="24">
        <f t="shared" si="29"/>
        <v>11.928699912780262</v>
      </c>
      <c r="V60" s="24">
        <f t="shared" si="29"/>
        <v>10.363991644708891</v>
      </c>
      <c r="W60" s="24">
        <f t="shared" si="29"/>
        <v>10.874444561383486</v>
      </c>
      <c r="X60" s="24">
        <f t="shared" si="28"/>
        <v>9.8982375326719563</v>
      </c>
    </row>
    <row r="61" spans="1:24" ht="18" hidden="1" customHeight="1" x14ac:dyDescent="0.25">
      <c r="A61" s="104" t="s">
        <v>6</v>
      </c>
      <c r="B61" s="119" t="e">
        <f t="shared" ref="B61:L61" si="30">(+B15+B33)/B36*100</f>
        <v>#VALUE!</v>
      </c>
      <c r="C61" s="93" t="e">
        <f t="shared" si="30"/>
        <v>#VALUE!</v>
      </c>
      <c r="D61" s="93" t="e">
        <f t="shared" si="30"/>
        <v>#VALUE!</v>
      </c>
      <c r="E61" s="93" t="e">
        <f t="shared" si="30"/>
        <v>#VALUE!</v>
      </c>
      <c r="F61" s="93" t="e">
        <f t="shared" si="30"/>
        <v>#VALUE!</v>
      </c>
      <c r="G61" s="93" t="e">
        <f t="shared" si="30"/>
        <v>#VALUE!</v>
      </c>
      <c r="H61" s="93">
        <f t="shared" si="30"/>
        <v>1.5339198616334018</v>
      </c>
      <c r="I61" s="93">
        <f t="shared" si="30"/>
        <v>1.5291475170326565</v>
      </c>
      <c r="J61" s="93">
        <f t="shared" si="30"/>
        <v>0.6575975432496366</v>
      </c>
      <c r="K61" s="93">
        <f t="shared" si="30"/>
        <v>0</v>
      </c>
      <c r="L61" s="93">
        <f t="shared" si="30"/>
        <v>0</v>
      </c>
      <c r="M61" s="93">
        <f>(+M15+M33)/M36*100</f>
        <v>0</v>
      </c>
      <c r="N61" s="93">
        <f>(+N15+N33)/N36*100</f>
        <v>0</v>
      </c>
      <c r="O61" s="93">
        <f>(+O15+O33)/O36*100</f>
        <v>0</v>
      </c>
      <c r="P61" s="93">
        <f t="shared" ref="P61:X61" si="31">(+P15+P33)/P36*100</f>
        <v>0</v>
      </c>
      <c r="Q61" s="93">
        <f t="shared" si="31"/>
        <v>0</v>
      </c>
      <c r="R61" s="24">
        <f t="shared" ref="R61:W61" si="32">(+R15+R33)/R36*100</f>
        <v>0</v>
      </c>
      <c r="S61" s="24">
        <f t="shared" si="32"/>
        <v>0</v>
      </c>
      <c r="T61" s="24">
        <f t="shared" si="32"/>
        <v>0</v>
      </c>
      <c r="U61" s="24">
        <f t="shared" si="32"/>
        <v>0</v>
      </c>
      <c r="V61" s="24">
        <f t="shared" si="32"/>
        <v>0</v>
      </c>
      <c r="W61" s="24">
        <f t="shared" si="32"/>
        <v>0</v>
      </c>
      <c r="X61" s="24">
        <f t="shared" si="31"/>
        <v>0</v>
      </c>
    </row>
    <row r="62" spans="1:24" ht="15.75" hidden="1" customHeight="1" x14ac:dyDescent="0.25">
      <c r="A62" s="104" t="s">
        <v>107</v>
      </c>
      <c r="B62" s="119">
        <f t="shared" ref="B62:L62" si="33">(+B16+B34)/B36*100</f>
        <v>1.5737987607509687</v>
      </c>
      <c r="C62" s="93">
        <f t="shared" si="33"/>
        <v>1.6417593320005703</v>
      </c>
      <c r="D62" s="93">
        <f t="shared" si="33"/>
        <v>1.508987776973546</v>
      </c>
      <c r="E62" s="93">
        <f t="shared" si="33"/>
        <v>1.369949278846434</v>
      </c>
      <c r="F62" s="93">
        <f t="shared" si="33"/>
        <v>1.2344824993058345</v>
      </c>
      <c r="G62" s="93">
        <f t="shared" si="33"/>
        <v>1.2182750469890804</v>
      </c>
      <c r="H62" s="93">
        <f t="shared" si="33"/>
        <v>1.1494222833886121</v>
      </c>
      <c r="I62" s="93">
        <f t="shared" si="33"/>
        <v>1.128550205343432</v>
      </c>
      <c r="J62" s="93">
        <f t="shared" si="33"/>
        <v>3.0676425741727704</v>
      </c>
      <c r="K62" s="93">
        <f t="shared" si="33"/>
        <v>2.1737480318462605</v>
      </c>
      <c r="L62" s="93">
        <f t="shared" si="33"/>
        <v>0.52276009918112742</v>
      </c>
      <c r="M62" s="93">
        <f>(+M16+M34)/M36*100</f>
        <v>0.4416624006720089</v>
      </c>
      <c r="N62" s="93">
        <f>(+N16+N34)/N36*100</f>
        <v>0.4208717010531775</v>
      </c>
      <c r="O62" s="93">
        <f>(+O16+O34)/O36*100</f>
        <v>0.36707312001864478</v>
      </c>
      <c r="P62" s="93">
        <f t="shared" ref="P62:X62" si="34">(+P16+P34)/P36*100</f>
        <v>0.32541730222637555</v>
      </c>
      <c r="Q62" s="93">
        <f t="shared" si="34"/>
        <v>0.29644302050986954</v>
      </c>
      <c r="R62" s="24">
        <f t="shared" ref="R62:W62" si="35">(+R16+R34)/R36*100</f>
        <v>0.2579943140984074</v>
      </c>
      <c r="S62" s="24">
        <f t="shared" si="35"/>
        <v>0.22897267465607432</v>
      </c>
      <c r="T62" s="24">
        <f t="shared" si="35"/>
        <v>0.16844745245776754</v>
      </c>
      <c r="U62" s="24">
        <f t="shared" si="35"/>
        <v>0.13772266110136819</v>
      </c>
      <c r="V62" s="24">
        <f t="shared" si="35"/>
        <v>0.11488027861082631</v>
      </c>
      <c r="W62" s="24">
        <f t="shared" si="35"/>
        <v>9.7956531445872158E-2</v>
      </c>
      <c r="X62" s="24">
        <f t="shared" si="34"/>
        <v>9.8412906118253762E-2</v>
      </c>
    </row>
    <row r="63" spans="1:24" ht="15.75" hidden="1" customHeight="1" x14ac:dyDescent="0.25">
      <c r="A63" s="104" t="s">
        <v>108</v>
      </c>
      <c r="B63" s="119">
        <f t="shared" ref="B63:L63" si="36">(+B17+B35)/B36*100</f>
        <v>8.3184395150341643</v>
      </c>
      <c r="C63" s="93">
        <f t="shared" si="36"/>
        <v>8.1955116127068077</v>
      </c>
      <c r="D63" s="93">
        <f t="shared" si="36"/>
        <v>8.093683602232133</v>
      </c>
      <c r="E63" s="93">
        <f t="shared" si="36"/>
        <v>7.3558191923510856</v>
      </c>
      <c r="F63" s="93">
        <f t="shared" si="36"/>
        <v>7.1325307361243953</v>
      </c>
      <c r="G63" s="93">
        <f t="shared" si="36"/>
        <v>7.1250969017859749</v>
      </c>
      <c r="H63" s="93">
        <f t="shared" si="36"/>
        <v>7.1083213092766817</v>
      </c>
      <c r="I63" s="93">
        <f t="shared" si="36"/>
        <v>6.4864786608523977</v>
      </c>
      <c r="J63" s="93">
        <f t="shared" si="36"/>
        <v>6.9019152392624061</v>
      </c>
      <c r="K63" s="93">
        <f t="shared" si="36"/>
        <v>3.3395200378239771</v>
      </c>
      <c r="L63" s="93">
        <f t="shared" si="36"/>
        <v>0</v>
      </c>
      <c r="M63" s="93">
        <f>(+M17+M35)/M36*100</f>
        <v>5.8005905223176626</v>
      </c>
      <c r="N63" s="93">
        <f>(+N17+N35)/N36*100</f>
        <v>5.9856468125654612</v>
      </c>
      <c r="O63" s="93">
        <f>(+O17+O35)/O36*100</f>
        <v>5.9942774689496616</v>
      </c>
      <c r="P63" s="93">
        <f t="shared" ref="P63:X63" si="37">(+P17+P35)/P36*100</f>
        <v>6.2486054887828004</v>
      </c>
      <c r="Q63" s="93">
        <f t="shared" si="37"/>
        <v>6.2657773752031618</v>
      </c>
      <c r="R63" s="24">
        <f t="shared" ref="R63:W63" si="38">(+R17+R35)/R36*100</f>
        <v>5.8510796458710699</v>
      </c>
      <c r="S63" s="24">
        <f t="shared" si="38"/>
        <v>6.1950243378575163</v>
      </c>
      <c r="T63" s="24">
        <f t="shared" si="38"/>
        <v>10.656073001375713</v>
      </c>
      <c r="U63" s="24">
        <f t="shared" si="38"/>
        <v>12.220142943330572</v>
      </c>
      <c r="V63" s="24">
        <f t="shared" si="38"/>
        <v>14.019998699208244</v>
      </c>
      <c r="W63" s="24">
        <f t="shared" si="38"/>
        <v>16.506753466552535</v>
      </c>
      <c r="X63" s="24">
        <f t="shared" si="37"/>
        <v>16.98919600278057</v>
      </c>
    </row>
    <row r="64" spans="1:24" ht="15.75" hidden="1" customHeight="1" x14ac:dyDescent="0.25">
      <c r="A64" s="110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ht="15.75" hidden="1" customHeight="1" x14ac:dyDescent="0.25">
      <c r="A65" s="115" t="s">
        <v>7</v>
      </c>
      <c r="B65" s="116">
        <f t="shared" ref="B65:X65" si="39">SUM(B67:B68)</f>
        <v>12.424530252285845</v>
      </c>
      <c r="C65" s="117">
        <f t="shared" si="39"/>
        <v>12.070896165858706</v>
      </c>
      <c r="D65" s="117">
        <f t="shared" si="39"/>
        <v>11.762568878563588</v>
      </c>
      <c r="E65" s="117">
        <f t="shared" si="39"/>
        <v>11.941041932500713</v>
      </c>
      <c r="F65" s="117">
        <f t="shared" si="39"/>
        <v>12.589028386244205</v>
      </c>
      <c r="G65" s="117">
        <f t="shared" si="39"/>
        <v>13.139629032713339</v>
      </c>
      <c r="H65" s="117">
        <f t="shared" si="39"/>
        <v>13.510736191108146</v>
      </c>
      <c r="I65" s="117">
        <f t="shared" si="39"/>
        <v>13.687389450206144</v>
      </c>
      <c r="J65" s="117">
        <f t="shared" si="39"/>
        <v>8.710491065066833</v>
      </c>
      <c r="K65" s="117">
        <f t="shared" si="39"/>
        <v>9.5929723255348911</v>
      </c>
      <c r="L65" s="117">
        <f t="shared" si="39"/>
        <v>10.783110090663156</v>
      </c>
      <c r="M65" s="117">
        <f t="shared" si="39"/>
        <v>9.6034225446470867</v>
      </c>
      <c r="N65" s="117">
        <f t="shared" si="39"/>
        <v>9.389590404719474</v>
      </c>
      <c r="O65" s="117">
        <f t="shared" si="39"/>
        <v>8.2578501303411187</v>
      </c>
      <c r="P65" s="117">
        <f t="shared" si="39"/>
        <v>7.6278250440857649</v>
      </c>
      <c r="Q65" s="117">
        <f t="shared" si="39"/>
        <v>7.254998935186328</v>
      </c>
      <c r="R65" s="118">
        <f t="shared" ref="R65" si="40">SUM(R67:R68)</f>
        <v>7.2971549257561135</v>
      </c>
      <c r="S65" s="118">
        <f t="shared" ref="S65" si="41">SUM(S67:S68)</f>
        <v>6.8584640494515039</v>
      </c>
      <c r="T65" s="118">
        <f t="shared" ref="T65" si="42">SUM(T67:T68)</f>
        <v>5.993959194627883</v>
      </c>
      <c r="U65" s="118">
        <f t="shared" ref="U65" si="43">SUM(U67:U68)</f>
        <v>5.7362465136927314</v>
      </c>
      <c r="V65" s="118">
        <f t="shared" ref="V65" si="44">SUM(V67:V68)</f>
        <v>5.0491788616212272</v>
      </c>
      <c r="W65" s="118">
        <f t="shared" ref="W65" si="45">SUM(W67:W68)</f>
        <v>4.6594544177450219</v>
      </c>
      <c r="X65" s="118">
        <f t="shared" si="39"/>
        <v>4.5163348392805167</v>
      </c>
    </row>
    <row r="66" spans="1:24" ht="15.75" hidden="1" customHeight="1" x14ac:dyDescent="0.25">
      <c r="A66" s="110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ht="18" hidden="1" customHeight="1" x14ac:dyDescent="0.25">
      <c r="A67" s="104" t="s">
        <v>8</v>
      </c>
      <c r="B67" s="119">
        <f t="shared" ref="B67:L67" si="46">B19/B36*100</f>
        <v>7.4761493377256505</v>
      </c>
      <c r="C67" s="93">
        <f t="shared" si="46"/>
        <v>7.0167617271413087</v>
      </c>
      <c r="D67" s="93">
        <f t="shared" si="46"/>
        <v>6.4893530084755655</v>
      </c>
      <c r="E67" s="93">
        <f t="shared" si="46"/>
        <v>6.2495768320966478</v>
      </c>
      <c r="F67" s="93">
        <f t="shared" si="46"/>
        <v>6.1186387406287608</v>
      </c>
      <c r="G67" s="93">
        <f t="shared" si="46"/>
        <v>5.9075001795598823</v>
      </c>
      <c r="H67" s="93">
        <f t="shared" si="46"/>
        <v>5.7587935469690876</v>
      </c>
      <c r="I67" s="93">
        <f t="shared" si="46"/>
        <v>5.7297686303707245</v>
      </c>
      <c r="J67" s="93">
        <f t="shared" si="46"/>
        <v>0</v>
      </c>
      <c r="K67" s="93">
        <f t="shared" si="46"/>
        <v>0</v>
      </c>
      <c r="L67" s="93">
        <f t="shared" si="46"/>
        <v>0</v>
      </c>
      <c r="M67" s="93">
        <f>M19/M36*100</f>
        <v>0</v>
      </c>
      <c r="N67" s="93">
        <f>N19/N36*100</f>
        <v>0</v>
      </c>
      <c r="O67" s="93">
        <f>O19/O36*100</f>
        <v>0</v>
      </c>
      <c r="P67" s="93">
        <f t="shared" ref="P67:X67" si="47">P19/P36*100</f>
        <v>0</v>
      </c>
      <c r="Q67" s="93">
        <f t="shared" si="47"/>
        <v>0</v>
      </c>
      <c r="R67" s="24">
        <f t="shared" ref="R67:W67" si="48">R19/R36*100</f>
        <v>0</v>
      </c>
      <c r="S67" s="24">
        <f t="shared" si="48"/>
        <v>0</v>
      </c>
      <c r="T67" s="24">
        <f t="shared" si="48"/>
        <v>0</v>
      </c>
      <c r="U67" s="24">
        <f t="shared" si="48"/>
        <v>0</v>
      </c>
      <c r="V67" s="24">
        <f t="shared" si="48"/>
        <v>0</v>
      </c>
      <c r="W67" s="24">
        <f t="shared" si="48"/>
        <v>0</v>
      </c>
      <c r="X67" s="24">
        <f t="shared" si="47"/>
        <v>1.2172855905196324E-2</v>
      </c>
    </row>
    <row r="68" spans="1:24" ht="15.75" hidden="1" customHeight="1" x14ac:dyDescent="0.25">
      <c r="A68" s="104" t="s">
        <v>109</v>
      </c>
      <c r="B68" s="119">
        <f t="shared" ref="B68:L68" si="49">B20/B36*100</f>
        <v>4.9483809145601931</v>
      </c>
      <c r="C68" s="93">
        <f t="shared" si="49"/>
        <v>5.054134438717397</v>
      </c>
      <c r="D68" s="93">
        <f t="shared" si="49"/>
        <v>5.2732158700880234</v>
      </c>
      <c r="E68" s="93">
        <f t="shared" si="49"/>
        <v>5.6914651004040664</v>
      </c>
      <c r="F68" s="93">
        <f t="shared" si="49"/>
        <v>6.4703896456154446</v>
      </c>
      <c r="G68" s="93">
        <f t="shared" si="49"/>
        <v>7.2321288531534567</v>
      </c>
      <c r="H68" s="93">
        <f t="shared" si="49"/>
        <v>7.7519426441390582</v>
      </c>
      <c r="I68" s="93">
        <f t="shared" si="49"/>
        <v>7.9576208198354204</v>
      </c>
      <c r="J68" s="93">
        <f t="shared" si="49"/>
        <v>8.710491065066833</v>
      </c>
      <c r="K68" s="93">
        <f t="shared" si="49"/>
        <v>9.5929723255348911</v>
      </c>
      <c r="L68" s="93">
        <f t="shared" si="49"/>
        <v>10.783110090663156</v>
      </c>
      <c r="M68" s="93">
        <f>M20/M36*100</f>
        <v>9.6034225446470867</v>
      </c>
      <c r="N68" s="93">
        <f>N20/N36*100</f>
        <v>9.389590404719474</v>
      </c>
      <c r="O68" s="93">
        <f>O20/O36*100</f>
        <v>8.2578501303411187</v>
      </c>
      <c r="P68" s="93">
        <f t="shared" ref="P68:X68" si="50">P20/P36*100</f>
        <v>7.6278250440857649</v>
      </c>
      <c r="Q68" s="93">
        <f t="shared" si="50"/>
        <v>7.254998935186328</v>
      </c>
      <c r="R68" s="24">
        <f t="shared" ref="R68:W68" si="51">R20/R36*100</f>
        <v>7.2971549257561135</v>
      </c>
      <c r="S68" s="24">
        <f t="shared" si="51"/>
        <v>6.8584640494515039</v>
      </c>
      <c r="T68" s="24">
        <f t="shared" si="51"/>
        <v>5.993959194627883</v>
      </c>
      <c r="U68" s="24">
        <f t="shared" si="51"/>
        <v>5.7362465136927314</v>
      </c>
      <c r="V68" s="24">
        <f t="shared" si="51"/>
        <v>5.0491788616212272</v>
      </c>
      <c r="W68" s="24">
        <f t="shared" si="51"/>
        <v>4.6594544177450219</v>
      </c>
      <c r="X68" s="24">
        <f t="shared" si="50"/>
        <v>4.5041619833753206</v>
      </c>
    </row>
    <row r="69" spans="1:24" ht="15.75" hidden="1" customHeight="1" x14ac:dyDescent="0.25">
      <c r="A69" s="110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 ht="15.75" hidden="1" customHeight="1" x14ac:dyDescent="0.25">
      <c r="A70" s="115" t="s">
        <v>9</v>
      </c>
      <c r="B70" s="116">
        <f t="shared" ref="B70:X70" si="52">SUM(B72:B76)</f>
        <v>28.583287879957169</v>
      </c>
      <c r="C70" s="117">
        <f t="shared" si="52"/>
        <v>29.6180932124905</v>
      </c>
      <c r="D70" s="117">
        <f t="shared" si="52"/>
        <v>31.300221520465108</v>
      </c>
      <c r="E70" s="117">
        <f t="shared" si="52"/>
        <v>32.243168209301601</v>
      </c>
      <c r="F70" s="117">
        <f t="shared" si="52"/>
        <v>33.263378441263285</v>
      </c>
      <c r="G70" s="117">
        <f t="shared" si="52"/>
        <v>31.699694656521949</v>
      </c>
      <c r="H70" s="117">
        <f t="shared" si="52"/>
        <v>30.913954186710747</v>
      </c>
      <c r="I70" s="117">
        <f t="shared" si="52"/>
        <v>31.245767585955392</v>
      </c>
      <c r="J70" s="117">
        <f t="shared" si="52"/>
        <v>28.043363638954599</v>
      </c>
      <c r="K70" s="117">
        <f t="shared" si="52"/>
        <v>31.828229794854042</v>
      </c>
      <c r="L70" s="117">
        <f t="shared" si="52"/>
        <v>32.047372820241478</v>
      </c>
      <c r="M70" s="117">
        <f t="shared" si="52"/>
        <v>31.169589881430838</v>
      </c>
      <c r="N70" s="117">
        <f t="shared" si="52"/>
        <v>30.682602282150729</v>
      </c>
      <c r="O70" s="117">
        <f t="shared" si="52"/>
        <v>28.957919199932785</v>
      </c>
      <c r="P70" s="117">
        <f t="shared" si="52"/>
        <v>27.071639513620624</v>
      </c>
      <c r="Q70" s="117">
        <f t="shared" si="52"/>
        <v>28.504531556199336</v>
      </c>
      <c r="R70" s="118">
        <f t="shared" ref="R70" si="53">SUM(R72:R76)</f>
        <v>28.039561073564855</v>
      </c>
      <c r="S70" s="118">
        <f t="shared" ref="S70" si="54">SUM(S72:S76)</f>
        <v>26.426128797532549</v>
      </c>
      <c r="T70" s="118">
        <f t="shared" ref="T70" si="55">SUM(T72:T76)</f>
        <v>22.942587732216431</v>
      </c>
      <c r="U70" s="118">
        <f t="shared" ref="U70" si="56">SUM(U72:U76)</f>
        <v>21.675753517237958</v>
      </c>
      <c r="V70" s="118">
        <f t="shared" ref="V70" si="57">SUM(V72:V76)</f>
        <v>29.295541840596758</v>
      </c>
      <c r="W70" s="118">
        <f t="shared" ref="W70" si="58">SUM(W72:W76)</f>
        <v>27.669333185601737</v>
      </c>
      <c r="X70" s="118">
        <f t="shared" si="52"/>
        <v>27.239281565974014</v>
      </c>
    </row>
    <row r="71" spans="1:24" ht="15.75" hidden="1" customHeight="1" x14ac:dyDescent="0.25">
      <c r="A71" s="104" t="s">
        <v>0</v>
      </c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 ht="18" hidden="1" customHeight="1" x14ac:dyDescent="0.25">
      <c r="A72" s="104" t="s">
        <v>10</v>
      </c>
      <c r="B72" s="119">
        <f t="shared" ref="B72:L72" si="59">B22/B36*100</f>
        <v>17.529962573847293</v>
      </c>
      <c r="C72" s="93">
        <f t="shared" si="59"/>
        <v>16.780734978209544</v>
      </c>
      <c r="D72" s="93">
        <f t="shared" si="59"/>
        <v>16.251590627845619</v>
      </c>
      <c r="E72" s="93">
        <f t="shared" si="59"/>
        <v>16.050553635669978</v>
      </c>
      <c r="F72" s="93">
        <f t="shared" si="59"/>
        <v>16.080096463353186</v>
      </c>
      <c r="G72" s="93">
        <f t="shared" si="59"/>
        <v>14.402690868308285</v>
      </c>
      <c r="H72" s="93">
        <f t="shared" si="59"/>
        <v>14.283736462645798</v>
      </c>
      <c r="I72" s="93">
        <f t="shared" si="59"/>
        <v>13.963391635467925</v>
      </c>
      <c r="J72" s="93">
        <f t="shared" si="59"/>
        <v>4.9304407615356114</v>
      </c>
      <c r="K72" s="93">
        <f t="shared" si="59"/>
        <v>5.2150613276024522</v>
      </c>
      <c r="L72" s="93">
        <f t="shared" si="59"/>
        <v>0</v>
      </c>
      <c r="M72" s="93">
        <f>M22/M36*100</f>
        <v>0</v>
      </c>
      <c r="N72" s="93">
        <f>N22/N36*100</f>
        <v>0</v>
      </c>
      <c r="O72" s="93">
        <f>O22/O36*100</f>
        <v>0</v>
      </c>
      <c r="P72" s="93">
        <f t="shared" ref="P72:X72" si="60">P22/P36*100</f>
        <v>0</v>
      </c>
      <c r="Q72" s="93">
        <f t="shared" si="60"/>
        <v>0</v>
      </c>
      <c r="R72" s="24">
        <f t="shared" ref="R72:W72" si="61">R22/R36*100</f>
        <v>0</v>
      </c>
      <c r="S72" s="24">
        <f t="shared" si="61"/>
        <v>0</v>
      </c>
      <c r="T72" s="24">
        <f t="shared" si="61"/>
        <v>0</v>
      </c>
      <c r="U72" s="24">
        <f t="shared" si="61"/>
        <v>0</v>
      </c>
      <c r="V72" s="24">
        <f t="shared" si="61"/>
        <v>0</v>
      </c>
      <c r="W72" s="24">
        <f t="shared" si="61"/>
        <v>0</v>
      </c>
      <c r="X72" s="24">
        <f t="shared" si="60"/>
        <v>0</v>
      </c>
    </row>
    <row r="73" spans="1:24" ht="18" hidden="1" customHeight="1" x14ac:dyDescent="0.25">
      <c r="A73" s="104" t="s">
        <v>11</v>
      </c>
      <c r="B73" s="119">
        <f t="shared" ref="B73:L73" si="62">B23/B36*100</f>
        <v>0.80555619645542087</v>
      </c>
      <c r="C73" s="93">
        <f t="shared" si="62"/>
        <v>0.75115019980796283</v>
      </c>
      <c r="D73" s="93">
        <f t="shared" si="62"/>
        <v>0.68839162716850733</v>
      </c>
      <c r="E73" s="93">
        <f t="shared" si="62"/>
        <v>0.65658508938437987</v>
      </c>
      <c r="F73" s="93">
        <f t="shared" si="62"/>
        <v>0.64266587994528968</v>
      </c>
      <c r="G73" s="93">
        <f t="shared" si="62"/>
        <v>0.61268646734627963</v>
      </c>
      <c r="H73" s="93">
        <f t="shared" si="62"/>
        <v>0.58317219224447692</v>
      </c>
      <c r="I73" s="93">
        <f t="shared" si="62"/>
        <v>0.58490064724923219</v>
      </c>
      <c r="J73" s="93">
        <f t="shared" si="62"/>
        <v>0</v>
      </c>
      <c r="K73" s="93">
        <f t="shared" si="62"/>
        <v>0</v>
      </c>
      <c r="L73" s="93">
        <f t="shared" si="62"/>
        <v>0</v>
      </c>
      <c r="M73" s="93">
        <f>M23/M36*100</f>
        <v>0</v>
      </c>
      <c r="N73" s="93">
        <f>N23/N36*100</f>
        <v>0</v>
      </c>
      <c r="O73" s="93">
        <f>O23/O36*100</f>
        <v>0</v>
      </c>
      <c r="P73" s="93">
        <f t="shared" ref="P73:X73" si="63">P23/P36*100</f>
        <v>0</v>
      </c>
      <c r="Q73" s="93">
        <f t="shared" si="63"/>
        <v>0</v>
      </c>
      <c r="R73" s="24">
        <f t="shared" ref="R73:W73" si="64">R23/R36*100</f>
        <v>0</v>
      </c>
      <c r="S73" s="24">
        <f t="shared" si="64"/>
        <v>0</v>
      </c>
      <c r="T73" s="24">
        <f t="shared" si="64"/>
        <v>0</v>
      </c>
      <c r="U73" s="24">
        <f t="shared" si="64"/>
        <v>0</v>
      </c>
      <c r="V73" s="24">
        <f t="shared" si="64"/>
        <v>0</v>
      </c>
      <c r="W73" s="24">
        <f t="shared" si="64"/>
        <v>0</v>
      </c>
      <c r="X73" s="24">
        <f t="shared" si="63"/>
        <v>0</v>
      </c>
    </row>
    <row r="74" spans="1:24" ht="18" hidden="1" customHeight="1" x14ac:dyDescent="0.25">
      <c r="A74" s="104" t="s">
        <v>12</v>
      </c>
      <c r="B74" s="119">
        <f t="shared" ref="B74:L74" si="65">B24/B36*100</f>
        <v>0.65917719292602628</v>
      </c>
      <c r="C74" s="93">
        <f t="shared" si="65"/>
        <v>0.63118451951347776</v>
      </c>
      <c r="D74" s="93">
        <f t="shared" si="65"/>
        <v>0.60627728875294784</v>
      </c>
      <c r="E74" s="93">
        <f t="shared" si="65"/>
        <v>0.60114366292216381</v>
      </c>
      <c r="F74" s="93">
        <f t="shared" si="65"/>
        <v>0.59103728956488666</v>
      </c>
      <c r="G74" s="93">
        <f t="shared" si="65"/>
        <v>0.58976527752420238</v>
      </c>
      <c r="H74" s="93">
        <f t="shared" si="65"/>
        <v>0.58896752184911116</v>
      </c>
      <c r="I74" s="93">
        <f t="shared" si="65"/>
        <v>0.59041099682096199</v>
      </c>
      <c r="J74" s="93">
        <f t="shared" si="65"/>
        <v>0</v>
      </c>
      <c r="K74" s="93">
        <f t="shared" si="65"/>
        <v>0</v>
      </c>
      <c r="L74" s="93">
        <f t="shared" si="65"/>
        <v>0</v>
      </c>
      <c r="M74" s="93">
        <f>M24/M36*100</f>
        <v>0</v>
      </c>
      <c r="N74" s="93">
        <f>N24/N36*100</f>
        <v>0</v>
      </c>
      <c r="O74" s="93">
        <f>O24/O36*100</f>
        <v>0</v>
      </c>
      <c r="P74" s="93">
        <f t="shared" ref="P74:X74" si="66">P24/P36*100</f>
        <v>0</v>
      </c>
      <c r="Q74" s="93">
        <f t="shared" si="66"/>
        <v>0</v>
      </c>
      <c r="R74" s="24">
        <f t="shared" ref="R74:W74" si="67">R24/R36*100</f>
        <v>0</v>
      </c>
      <c r="S74" s="24">
        <f t="shared" si="67"/>
        <v>0</v>
      </c>
      <c r="T74" s="24">
        <f t="shared" si="67"/>
        <v>0</v>
      </c>
      <c r="U74" s="24">
        <f t="shared" si="67"/>
        <v>0</v>
      </c>
      <c r="V74" s="24">
        <f t="shared" si="67"/>
        <v>0</v>
      </c>
      <c r="W74" s="24">
        <f t="shared" si="67"/>
        <v>0</v>
      </c>
      <c r="X74" s="24">
        <f t="shared" si="66"/>
        <v>0</v>
      </c>
    </row>
    <row r="75" spans="1:24" ht="15.75" hidden="1" customHeight="1" x14ac:dyDescent="0.25">
      <c r="A75" s="104" t="s">
        <v>110</v>
      </c>
      <c r="B75" s="119">
        <f t="shared" ref="B75:L75" si="68">B25/B36*100</f>
        <v>1.1729755649696483</v>
      </c>
      <c r="C75" s="93">
        <f t="shared" si="68"/>
        <v>1.52551516816017</v>
      </c>
      <c r="D75" s="93">
        <f t="shared" si="68"/>
        <v>1.8106014616264678</v>
      </c>
      <c r="E75" s="93">
        <f t="shared" si="68"/>
        <v>1.8747804414556164</v>
      </c>
      <c r="F75" s="93">
        <f t="shared" si="68"/>
        <v>1.8445852487170789</v>
      </c>
      <c r="G75" s="93">
        <f t="shared" si="68"/>
        <v>1.8438987294479199</v>
      </c>
      <c r="H75" s="93">
        <f t="shared" si="68"/>
        <v>1.8376225741612708</v>
      </c>
      <c r="I75" s="93">
        <f t="shared" si="68"/>
        <v>1.8626193319134829</v>
      </c>
      <c r="J75" s="93">
        <f t="shared" si="68"/>
        <v>0.22928720038760797</v>
      </c>
      <c r="K75" s="93">
        <f t="shared" si="68"/>
        <v>0.24756187033190069</v>
      </c>
      <c r="L75" s="93">
        <f t="shared" si="68"/>
        <v>0.27205507891294262</v>
      </c>
      <c r="M75" s="93">
        <f>M25/M36*100</f>
        <v>0.24086382247076191</v>
      </c>
      <c r="N75" s="93">
        <f>N25/N36*100</f>
        <v>0.23938269904679807</v>
      </c>
      <c r="O75" s="93">
        <f>O25/O36*100</f>
        <v>0.21373267864856685</v>
      </c>
      <c r="P75" s="93">
        <f t="shared" ref="P75:X75" si="69">P25/P36*100</f>
        <v>0.19878021707118373</v>
      </c>
      <c r="Q75" s="93">
        <f t="shared" si="69"/>
        <v>0.19244202212165301</v>
      </c>
      <c r="R75" s="24">
        <f t="shared" ref="R75:W75" si="70">R25/R36*100</f>
        <v>0.19704863432823375</v>
      </c>
      <c r="S75" s="24">
        <f t="shared" si="70"/>
        <v>0.18830536029101633</v>
      </c>
      <c r="T75" s="24">
        <f t="shared" si="70"/>
        <v>0.16770675003229396</v>
      </c>
      <c r="U75" s="24">
        <f t="shared" si="70"/>
        <v>0.16401851089851338</v>
      </c>
      <c r="V75" s="24">
        <f t="shared" si="70"/>
        <v>0.13335167274785686</v>
      </c>
      <c r="W75" s="24">
        <f t="shared" si="70"/>
        <v>0.12589530465507459</v>
      </c>
      <c r="X75" s="24">
        <f t="shared" si="69"/>
        <v>0.12747700309642088</v>
      </c>
    </row>
    <row r="76" spans="1:24" ht="15.75" hidden="1" customHeight="1" x14ac:dyDescent="0.25">
      <c r="A76" s="104" t="s">
        <v>106</v>
      </c>
      <c r="B76" s="119">
        <f t="shared" ref="B76:L76" si="71">B26/B36*100</f>
        <v>8.4156163517587803</v>
      </c>
      <c r="C76" s="93">
        <f t="shared" si="71"/>
        <v>9.9295083467993468</v>
      </c>
      <c r="D76" s="93">
        <f t="shared" si="71"/>
        <v>11.943360515071564</v>
      </c>
      <c r="E76" s="93">
        <f t="shared" si="71"/>
        <v>13.060105379869464</v>
      </c>
      <c r="F76" s="93">
        <f t="shared" si="71"/>
        <v>14.104993559682846</v>
      </c>
      <c r="G76" s="93">
        <f t="shared" si="71"/>
        <v>14.250653313895265</v>
      </c>
      <c r="H76" s="93">
        <f t="shared" si="71"/>
        <v>13.620455435810088</v>
      </c>
      <c r="I76" s="93">
        <f t="shared" si="71"/>
        <v>14.244444974503789</v>
      </c>
      <c r="J76" s="93">
        <f t="shared" si="71"/>
        <v>22.883635677031378</v>
      </c>
      <c r="K76" s="93">
        <f t="shared" si="71"/>
        <v>26.36560659691969</v>
      </c>
      <c r="L76" s="93">
        <f t="shared" si="71"/>
        <v>31.775317741328536</v>
      </c>
      <c r="M76" s="93">
        <f>M26/M36*100</f>
        <v>30.928726058960077</v>
      </c>
      <c r="N76" s="93">
        <f>N26/N36*100</f>
        <v>30.443219583103932</v>
      </c>
      <c r="O76" s="93">
        <f>O26/O36*100</f>
        <v>28.74418652128422</v>
      </c>
      <c r="P76" s="93">
        <f t="shared" ref="P76:X76" si="72">P26/P36*100</f>
        <v>26.872859296549439</v>
      </c>
      <c r="Q76" s="93">
        <f t="shared" si="72"/>
        <v>28.312089534077682</v>
      </c>
      <c r="R76" s="24">
        <f t="shared" ref="R76:W76" si="73">R26/R36*100</f>
        <v>27.842512439236621</v>
      </c>
      <c r="S76" s="24">
        <f t="shared" si="73"/>
        <v>26.237823437241531</v>
      </c>
      <c r="T76" s="24">
        <f t="shared" si="73"/>
        <v>22.774880982184136</v>
      </c>
      <c r="U76" s="24">
        <f t="shared" si="73"/>
        <v>21.511735006339443</v>
      </c>
      <c r="V76" s="24">
        <f t="shared" si="73"/>
        <v>29.162190167848902</v>
      </c>
      <c r="W76" s="24">
        <f t="shared" si="73"/>
        <v>27.543437880946662</v>
      </c>
      <c r="X76" s="24">
        <f t="shared" si="72"/>
        <v>27.111804562877595</v>
      </c>
    </row>
    <row r="77" spans="1:24" ht="15.75" hidden="1" customHeight="1" x14ac:dyDescent="0.25">
      <c r="A77" s="120"/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13"/>
      <c r="S77" s="113"/>
      <c r="T77" s="113"/>
      <c r="U77" s="113"/>
      <c r="V77" s="113"/>
      <c r="W77" s="113"/>
      <c r="X77" s="113"/>
    </row>
    <row r="78" spans="1:24" ht="15.75" hidden="1" customHeight="1" x14ac:dyDescent="0.25">
      <c r="A78" s="115" t="s">
        <v>16</v>
      </c>
      <c r="B78" s="123" t="e">
        <f t="shared" ref="B78:X78" si="74">B51+B58+B65+B70</f>
        <v>#VALUE!</v>
      </c>
      <c r="C78" s="124" t="e">
        <f t="shared" si="74"/>
        <v>#VALUE!</v>
      </c>
      <c r="D78" s="124" t="e">
        <f t="shared" si="74"/>
        <v>#VALUE!</v>
      </c>
      <c r="E78" s="124" t="e">
        <f t="shared" si="74"/>
        <v>#VALUE!</v>
      </c>
      <c r="F78" s="124" t="e">
        <f t="shared" si="74"/>
        <v>#VALUE!</v>
      </c>
      <c r="G78" s="124" t="e">
        <f t="shared" si="74"/>
        <v>#VALUE!</v>
      </c>
      <c r="H78" s="124">
        <f t="shared" si="74"/>
        <v>99.962941251953225</v>
      </c>
      <c r="I78" s="124">
        <f t="shared" si="74"/>
        <v>99.969807876304898</v>
      </c>
      <c r="J78" s="124">
        <f t="shared" si="74"/>
        <v>100</v>
      </c>
      <c r="K78" s="124">
        <f t="shared" si="74"/>
        <v>100.00000266020976</v>
      </c>
      <c r="L78" s="124">
        <f t="shared" si="74"/>
        <v>100.00000000000001</v>
      </c>
      <c r="M78" s="124">
        <f t="shared" si="74"/>
        <v>100.00000000000001</v>
      </c>
      <c r="N78" s="124">
        <f t="shared" si="74"/>
        <v>99.999999999999986</v>
      </c>
      <c r="O78" s="124">
        <f t="shared" si="74"/>
        <v>99.999999999999986</v>
      </c>
      <c r="P78" s="124">
        <f t="shared" si="74"/>
        <v>97.380240703848429</v>
      </c>
      <c r="Q78" s="124">
        <f t="shared" si="74"/>
        <v>97.655468977076183</v>
      </c>
      <c r="R78" s="118">
        <f t="shared" ref="R78:W78" si="75">R51+R58+R65+R70</f>
        <v>97.603060142508426</v>
      </c>
      <c r="S78" s="118">
        <f t="shared" si="75"/>
        <v>97.807360775321769</v>
      </c>
      <c r="T78" s="118">
        <f t="shared" si="75"/>
        <v>92.404329899623747</v>
      </c>
      <c r="U78" s="118">
        <f t="shared" si="75"/>
        <v>92.359462146909323</v>
      </c>
      <c r="V78" s="118">
        <f t="shared" si="75"/>
        <v>93.436543102927459</v>
      </c>
      <c r="W78" s="118">
        <f t="shared" si="75"/>
        <v>94.047891138713112</v>
      </c>
      <c r="X78" s="118">
        <f t="shared" si="74"/>
        <v>94.265652584251512</v>
      </c>
    </row>
    <row r="79" spans="1:24" ht="15.75" hidden="1" customHeight="1" x14ac:dyDescent="0.25">
      <c r="A79" s="125"/>
      <c r="B79" s="112"/>
      <c r="C79" s="113"/>
      <c r="D79" s="24"/>
      <c r="E79" s="24"/>
      <c r="F79" s="24"/>
      <c r="G79" s="24"/>
      <c r="H79" s="24"/>
      <c r="I79" s="24"/>
      <c r="J79" s="24"/>
      <c r="K79" s="113"/>
      <c r="L79" s="113"/>
      <c r="M79" s="113"/>
      <c r="N79" s="113"/>
      <c r="O79" s="112"/>
      <c r="P79" s="114"/>
      <c r="Q79" s="113"/>
      <c r="R79" s="113"/>
      <c r="S79" s="113"/>
      <c r="T79" s="113"/>
      <c r="U79" s="113"/>
      <c r="V79" s="113"/>
      <c r="W79" s="113"/>
      <c r="X79" s="113"/>
    </row>
    <row r="80" spans="1:24" ht="15.75" hidden="1" customHeight="1" x14ac:dyDescent="0.25">
      <c r="A80" s="126" t="s">
        <v>111</v>
      </c>
      <c r="B80" s="95"/>
      <c r="C80" s="127"/>
      <c r="D80" s="127"/>
      <c r="E80" s="127"/>
      <c r="F80" s="128"/>
      <c r="G80" s="128"/>
      <c r="H80" s="128"/>
      <c r="I80" s="128"/>
      <c r="J80" s="127"/>
      <c r="K80" s="95"/>
      <c r="L80" s="95"/>
      <c r="M80" s="95"/>
      <c r="N80" s="95"/>
      <c r="O80" s="95"/>
      <c r="P80" s="127"/>
      <c r="Q80" s="127"/>
      <c r="R80" s="127"/>
      <c r="S80" s="127"/>
      <c r="T80" s="127"/>
      <c r="U80" s="127"/>
      <c r="V80" s="127"/>
      <c r="W80" s="127"/>
      <c r="X80" s="127"/>
    </row>
    <row r="81" spans="1:24" ht="16.5" hidden="1" customHeight="1" thickBot="1" x14ac:dyDescent="0.3">
      <c r="A81" s="96"/>
      <c r="B81" s="97"/>
      <c r="C81" s="97"/>
      <c r="D81" s="97"/>
      <c r="E81" s="97"/>
      <c r="F81" s="107"/>
      <c r="G81" s="107"/>
      <c r="H81" s="107"/>
      <c r="I81" s="10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</row>
    <row r="82" spans="1:24" ht="15.75" hidden="1" customHeight="1" x14ac:dyDescent="0.25">
      <c r="A82" s="95"/>
      <c r="B82" s="95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95"/>
      <c r="Q82" s="129"/>
      <c r="R82" s="129"/>
      <c r="S82" s="129"/>
      <c r="T82" s="129"/>
      <c r="U82" s="129"/>
      <c r="V82" s="129"/>
      <c r="W82" s="129"/>
      <c r="X82" s="129"/>
    </row>
    <row r="83" spans="1:24" x14ac:dyDescent="0.25">
      <c r="A83" s="129"/>
      <c r="B83" s="95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</row>
    <row r="84" spans="1:24" x14ac:dyDescent="0.25">
      <c r="A84" s="129"/>
      <c r="B84" s="95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94"/>
      <c r="W84" s="129"/>
      <c r="X84" s="129"/>
    </row>
    <row r="85" spans="1:24" x14ac:dyDescent="0.25">
      <c r="A85" s="129"/>
      <c r="B85" s="95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</row>
    <row r="86" spans="1:24" x14ac:dyDescent="0.25">
      <c r="A86" s="129"/>
      <c r="B86" s="95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</row>
    <row r="87" spans="1:24" x14ac:dyDescent="0.25">
      <c r="A87" s="129"/>
      <c r="B87" s="95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</row>
    <row r="88" spans="1:24" x14ac:dyDescent="0.25">
      <c r="A88" s="129"/>
      <c r="B88" s="95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</row>
    <row r="89" spans="1:24" x14ac:dyDescent="0.25">
      <c r="A89" s="129"/>
      <c r="B89" s="95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</row>
    <row r="90" spans="1:24" x14ac:dyDescent="0.25">
      <c r="A90" s="129"/>
      <c r="B90" s="95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</row>
    <row r="91" spans="1:24" x14ac:dyDescent="0.25">
      <c r="A91" s="129"/>
      <c r="B91" s="95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</row>
    <row r="92" spans="1:24" x14ac:dyDescent="0.25">
      <c r="A92" s="129"/>
      <c r="B92" s="95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</row>
    <row r="93" spans="1:24" x14ac:dyDescent="0.25">
      <c r="A93" s="129"/>
      <c r="B93" s="95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</row>
    <row r="94" spans="1:24" x14ac:dyDescent="0.25">
      <c r="A94" s="129"/>
      <c r="B94" s="95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</row>
    <row r="95" spans="1:24" x14ac:dyDescent="0.25">
      <c r="A95" s="129"/>
      <c r="B95" s="95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</row>
    <row r="96" spans="1:24" x14ac:dyDescent="0.25">
      <c r="A96" s="129"/>
      <c r="B96" s="95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</row>
    <row r="97" spans="1:24" x14ac:dyDescent="0.25">
      <c r="A97" s="129"/>
      <c r="B97" s="9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</row>
    <row r="98" spans="1:24" x14ac:dyDescent="0.25">
      <c r="A98" s="129"/>
      <c r="B98" s="95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</row>
    <row r="99" spans="1:24" x14ac:dyDescent="0.25">
      <c r="A99" s="129"/>
      <c r="B99" s="95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</row>
    <row r="100" spans="1:24" x14ac:dyDescent="0.25">
      <c r="A100" s="129"/>
      <c r="B100" s="95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</row>
    <row r="101" spans="1:24" x14ac:dyDescent="0.25">
      <c r="A101" s="129"/>
      <c r="B101" s="95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</row>
    <row r="102" spans="1:24" x14ac:dyDescent="0.25">
      <c r="A102" s="129"/>
      <c r="B102" s="95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</row>
    <row r="103" spans="1:24" x14ac:dyDescent="0.25">
      <c r="A103" s="129"/>
      <c r="B103" s="95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</row>
    <row r="104" spans="1:24" x14ac:dyDescent="0.25">
      <c r="A104" s="129"/>
      <c r="B104" s="95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</row>
    <row r="105" spans="1:24" x14ac:dyDescent="0.25">
      <c r="A105" s="129"/>
      <c r="B105" s="95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</row>
    <row r="106" spans="1:24" x14ac:dyDescent="0.25">
      <c r="A106" s="129"/>
      <c r="B106" s="95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</row>
    <row r="107" spans="1:24" x14ac:dyDescent="0.25">
      <c r="A107" s="129"/>
      <c r="B107" s="95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</row>
    <row r="108" spans="1:24" x14ac:dyDescent="0.25">
      <c r="A108" s="129"/>
      <c r="B108" s="95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</row>
    <row r="109" spans="1:24" x14ac:dyDescent="0.25">
      <c r="A109" s="129"/>
      <c r="B109" s="95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</row>
    <row r="110" spans="1:24" x14ac:dyDescent="0.25">
      <c r="A110" s="129"/>
      <c r="B110" s="95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</row>
    <row r="111" spans="1:24" x14ac:dyDescent="0.25">
      <c r="A111" s="129"/>
      <c r="B111" s="95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</row>
    <row r="112" spans="1:24" x14ac:dyDescent="0.25">
      <c r="A112" s="129"/>
      <c r="B112" s="95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</row>
    <row r="113" spans="1:24" x14ac:dyDescent="0.25">
      <c r="A113" s="129"/>
      <c r="B113" s="95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</row>
    <row r="114" spans="1:24" x14ac:dyDescent="0.25">
      <c r="A114" s="129"/>
      <c r="B114" s="95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</row>
    <row r="115" spans="1:24" x14ac:dyDescent="0.25">
      <c r="A115" s="129"/>
      <c r="B115" s="95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</row>
    <row r="116" spans="1:24" x14ac:dyDescent="0.25">
      <c r="A116" s="129"/>
      <c r="B116" s="95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</row>
    <row r="117" spans="1:24" x14ac:dyDescent="0.25">
      <c r="A117" s="129"/>
      <c r="B117" s="95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</row>
    <row r="118" spans="1:24" x14ac:dyDescent="0.25">
      <c r="A118" s="129"/>
      <c r="B118" s="95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</row>
    <row r="119" spans="1:24" x14ac:dyDescent="0.25">
      <c r="A119" s="129"/>
      <c r="B119" s="95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</row>
    <row r="120" spans="1:24" x14ac:dyDescent="0.25">
      <c r="A120" s="129"/>
      <c r="B120" s="95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</row>
    <row r="121" spans="1:24" x14ac:dyDescent="0.25">
      <c r="A121" s="129"/>
      <c r="B121" s="95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</row>
    <row r="122" spans="1:24" x14ac:dyDescent="0.25">
      <c r="A122" s="129"/>
      <c r="B122" s="95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</row>
    <row r="123" spans="1:24" x14ac:dyDescent="0.25">
      <c r="A123" s="129"/>
      <c r="B123" s="95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</row>
    <row r="124" spans="1:24" x14ac:dyDescent="0.25">
      <c r="A124" s="129"/>
      <c r="B124" s="95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</row>
    <row r="125" spans="1:24" x14ac:dyDescent="0.25">
      <c r="A125" s="129"/>
      <c r="B125" s="95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</row>
    <row r="126" spans="1:24" x14ac:dyDescent="0.25">
      <c r="A126" s="129"/>
      <c r="B126" s="95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</row>
    <row r="127" spans="1:24" x14ac:dyDescent="0.25">
      <c r="A127" s="129"/>
      <c r="B127" s="95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</row>
    <row r="128" spans="1:24" x14ac:dyDescent="0.25">
      <c r="A128" s="129"/>
      <c r="B128" s="95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</row>
    <row r="129" spans="1:24" x14ac:dyDescent="0.25">
      <c r="A129" s="129"/>
      <c r="B129" s="95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</row>
    <row r="130" spans="1:24" x14ac:dyDescent="0.25">
      <c r="A130" s="129"/>
      <c r="B130" s="95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</row>
    <row r="131" spans="1:24" x14ac:dyDescent="0.25">
      <c r="A131" s="129"/>
      <c r="B131" s="95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</row>
    <row r="132" spans="1:24" x14ac:dyDescent="0.25">
      <c r="A132" s="129"/>
      <c r="B132" s="95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</row>
    <row r="133" spans="1:24" x14ac:dyDescent="0.25">
      <c r="A133" s="129"/>
      <c r="B133" s="95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</row>
    <row r="134" spans="1:24" x14ac:dyDescent="0.25">
      <c r="A134" s="129"/>
      <c r="B134" s="95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</row>
    <row r="135" spans="1:24" x14ac:dyDescent="0.25">
      <c r="A135" s="129"/>
      <c r="B135" s="95"/>
      <c r="C135" s="129"/>
      <c r="D135" s="129"/>
      <c r="E135" s="129"/>
      <c r="F135" s="129"/>
      <c r="G135" s="129"/>
      <c r="H135" s="129"/>
      <c r="I135" s="129"/>
      <c r="J135" s="129"/>
      <c r="K135" s="129">
        <v>1530542.8</v>
      </c>
      <c r="L135" s="129">
        <v>1530542.8</v>
      </c>
      <c r="M135" s="129">
        <v>1530542.8</v>
      </c>
      <c r="N135" s="129">
        <v>1530542.8</v>
      </c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</row>
    <row r="136" spans="1:24" x14ac:dyDescent="0.25">
      <c r="A136" s="129"/>
      <c r="B136" s="95"/>
      <c r="C136" s="129"/>
      <c r="D136" s="129"/>
      <c r="E136" s="129"/>
      <c r="F136" s="129"/>
      <c r="G136" s="129"/>
      <c r="H136" s="129"/>
      <c r="I136" s="129"/>
      <c r="J136" s="129"/>
      <c r="K136" s="129">
        <v>1567958.5999999999</v>
      </c>
      <c r="L136" s="129">
        <v>1567958.5999999999</v>
      </c>
      <c r="M136" s="129">
        <v>1567958.5999999999</v>
      </c>
      <c r="N136" s="129">
        <v>1567958.5999999999</v>
      </c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</row>
    <row r="137" spans="1:24" x14ac:dyDescent="0.25">
      <c r="A137" s="129"/>
      <c r="B137" s="95"/>
      <c r="C137" s="129"/>
      <c r="D137" s="129"/>
      <c r="E137" s="129"/>
      <c r="F137" s="129"/>
      <c r="G137" s="129"/>
      <c r="H137" s="129"/>
      <c r="I137" s="129"/>
      <c r="J137" s="129"/>
      <c r="K137" s="129">
        <v>561391.9917023622</v>
      </c>
      <c r="L137" s="129">
        <v>561391.9917023622</v>
      </c>
      <c r="M137" s="129">
        <v>561391.9917023622</v>
      </c>
      <c r="N137" s="129">
        <v>561391.9917023622</v>
      </c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</row>
    <row r="138" spans="1:24" x14ac:dyDescent="0.25">
      <c r="A138" s="129"/>
      <c r="B138" s="95"/>
      <c r="C138" s="129"/>
      <c r="D138" s="129"/>
      <c r="E138" s="129"/>
      <c r="F138" s="129"/>
      <c r="G138" s="129"/>
      <c r="H138" s="129"/>
      <c r="I138" s="129"/>
      <c r="J138" s="129"/>
      <c r="K138" s="129">
        <v>494683.42102960602</v>
      </c>
      <c r="L138" s="129">
        <v>494683.42102960602</v>
      </c>
      <c r="M138" s="129">
        <v>494683.42102960602</v>
      </c>
      <c r="N138" s="129">
        <v>494683.42102960602</v>
      </c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</row>
    <row r="139" spans="1:24" x14ac:dyDescent="0.25">
      <c r="A139" s="129"/>
      <c r="B139" s="95"/>
      <c r="C139" s="129"/>
      <c r="D139" s="129"/>
      <c r="E139" s="129"/>
      <c r="F139" s="129"/>
      <c r="G139" s="129"/>
      <c r="H139" s="129"/>
      <c r="I139" s="129"/>
      <c r="J139" s="129"/>
      <c r="K139" s="129">
        <v>480898.73355519603</v>
      </c>
      <c r="L139" s="129">
        <v>480898.73355519603</v>
      </c>
      <c r="M139" s="129">
        <v>480898.73355519603</v>
      </c>
      <c r="N139" s="129">
        <v>480898.73355519603</v>
      </c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</row>
    <row r="140" spans="1:24" x14ac:dyDescent="0.25">
      <c r="A140" s="129"/>
      <c r="B140" s="95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</row>
    <row r="141" spans="1:24" x14ac:dyDescent="0.25">
      <c r="A141" s="129"/>
      <c r="B141" s="95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</row>
    <row r="142" spans="1:24" x14ac:dyDescent="0.25">
      <c r="A142" s="129"/>
      <c r="B142" s="95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</row>
    <row r="143" spans="1:24" x14ac:dyDescent="0.25">
      <c r="A143" s="129"/>
      <c r="B143" s="95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</row>
    <row r="144" spans="1:24" x14ac:dyDescent="0.25">
      <c r="A144" s="129"/>
      <c r="B144" s="95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</row>
    <row r="145" spans="1:24" x14ac:dyDescent="0.25">
      <c r="A145" s="129"/>
      <c r="B145" s="95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</row>
    <row r="146" spans="1:24" x14ac:dyDescent="0.25">
      <c r="A146" s="129"/>
      <c r="B146" s="95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</row>
    <row r="147" spans="1:24" x14ac:dyDescent="0.25">
      <c r="A147" s="129"/>
      <c r="B147" s="95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</row>
    <row r="148" spans="1:24" x14ac:dyDescent="0.25">
      <c r="A148" s="129"/>
      <c r="B148" s="95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</row>
    <row r="149" spans="1:24" x14ac:dyDescent="0.25">
      <c r="A149" s="129"/>
      <c r="B149" s="95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</row>
    <row r="150" spans="1:24" x14ac:dyDescent="0.25">
      <c r="A150" s="129"/>
      <c r="B150" s="95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</row>
    <row r="151" spans="1:24" x14ac:dyDescent="0.25">
      <c r="A151" s="129"/>
      <c r="B151" s="95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</row>
    <row r="152" spans="1:24" x14ac:dyDescent="0.25">
      <c r="A152" s="129"/>
      <c r="B152" s="95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</row>
    <row r="153" spans="1:24" x14ac:dyDescent="0.25">
      <c r="A153" s="129"/>
      <c r="B153" s="95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</row>
    <row r="154" spans="1:24" x14ac:dyDescent="0.25">
      <c r="A154" s="129"/>
      <c r="B154" s="95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</row>
    <row r="155" spans="1:24" x14ac:dyDescent="0.25">
      <c r="A155" s="129"/>
      <c r="B155" s="95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</row>
    <row r="156" spans="1:24" x14ac:dyDescent="0.25">
      <c r="A156" s="129"/>
      <c r="B156" s="95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</row>
    <row r="157" spans="1:24" x14ac:dyDescent="0.25">
      <c r="A157" s="129"/>
      <c r="B157" s="95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</row>
    <row r="158" spans="1:24" x14ac:dyDescent="0.25">
      <c r="A158" s="129"/>
      <c r="B158" s="95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</row>
    <row r="159" spans="1:24" x14ac:dyDescent="0.25">
      <c r="A159" s="129"/>
      <c r="B159" s="95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</row>
    <row r="160" spans="1:24" x14ac:dyDescent="0.25">
      <c r="A160" s="129"/>
      <c r="B160" s="95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</row>
    <row r="161" spans="1:24" x14ac:dyDescent="0.25">
      <c r="A161" s="129"/>
      <c r="B161" s="95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</row>
    <row r="162" spans="1:24" x14ac:dyDescent="0.25">
      <c r="A162" s="129"/>
      <c r="B162" s="95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</row>
    <row r="163" spans="1:24" x14ac:dyDescent="0.25">
      <c r="A163" s="129"/>
      <c r="B163" s="95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</row>
    <row r="164" spans="1:24" x14ac:dyDescent="0.25">
      <c r="A164" s="129"/>
      <c r="B164" s="95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</row>
    <row r="165" spans="1:24" x14ac:dyDescent="0.25">
      <c r="A165" s="129"/>
      <c r="B165" s="95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</row>
    <row r="166" spans="1:24" x14ac:dyDescent="0.25">
      <c r="A166" s="129"/>
      <c r="B166" s="95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</row>
    <row r="167" spans="1:24" x14ac:dyDescent="0.25">
      <c r="A167" s="129"/>
      <c r="B167" s="95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</row>
    <row r="168" spans="1:24" x14ac:dyDescent="0.25">
      <c r="A168" s="129"/>
      <c r="B168" s="95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</row>
    <row r="169" spans="1:24" x14ac:dyDescent="0.25">
      <c r="A169" s="129"/>
      <c r="B169" s="95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</row>
    <row r="170" spans="1:24" x14ac:dyDescent="0.25">
      <c r="A170" s="129"/>
      <c r="B170" s="95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</row>
    <row r="171" spans="1:24" x14ac:dyDescent="0.25">
      <c r="A171" s="129"/>
      <c r="B171" s="95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</row>
    <row r="172" spans="1:24" x14ac:dyDescent="0.25">
      <c r="A172" s="129"/>
      <c r="B172" s="95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</row>
    <row r="173" spans="1:24" x14ac:dyDescent="0.25">
      <c r="A173" s="129"/>
      <c r="B173" s="95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</row>
    <row r="174" spans="1:24" x14ac:dyDescent="0.25">
      <c r="A174" s="129"/>
      <c r="B174" s="95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</row>
    <row r="175" spans="1:24" x14ac:dyDescent="0.25">
      <c r="A175" s="129"/>
      <c r="B175" s="95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</row>
    <row r="176" spans="1:24" x14ac:dyDescent="0.25">
      <c r="A176" s="129"/>
      <c r="B176" s="95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</row>
    <row r="177" spans="1:24" x14ac:dyDescent="0.25">
      <c r="A177" s="129"/>
      <c r="B177" s="95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</row>
    <row r="178" spans="1:24" x14ac:dyDescent="0.25">
      <c r="A178" s="129"/>
      <c r="B178" s="95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</row>
    <row r="179" spans="1:24" x14ac:dyDescent="0.25">
      <c r="A179" s="129"/>
      <c r="B179" s="95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</row>
    <row r="180" spans="1:24" x14ac:dyDescent="0.25">
      <c r="A180" s="129"/>
      <c r="B180" s="95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</row>
    <row r="181" spans="1:24" x14ac:dyDescent="0.25">
      <c r="A181" s="129"/>
      <c r="B181" s="95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</row>
    <row r="182" spans="1:24" x14ac:dyDescent="0.25">
      <c r="A182" s="129"/>
      <c r="B182" s="95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</row>
    <row r="183" spans="1:24" x14ac:dyDescent="0.25">
      <c r="A183" s="129"/>
      <c r="B183" s="95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</row>
    <row r="184" spans="1:24" x14ac:dyDescent="0.25">
      <c r="A184" s="129"/>
      <c r="B184" s="95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</row>
    <row r="185" spans="1:24" x14ac:dyDescent="0.25">
      <c r="A185" s="129"/>
      <c r="B185" s="95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</row>
    <row r="186" spans="1:24" x14ac:dyDescent="0.25">
      <c r="A186" s="129"/>
      <c r="B186" s="95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</row>
    <row r="187" spans="1:24" x14ac:dyDescent="0.25">
      <c r="A187" s="129"/>
      <c r="B187" s="95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</row>
    <row r="188" spans="1:24" x14ac:dyDescent="0.25">
      <c r="A188" s="129"/>
      <c r="B188" s="95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</row>
    <row r="189" spans="1:24" x14ac:dyDescent="0.25">
      <c r="A189" s="129"/>
      <c r="B189" s="95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</row>
    <row r="190" spans="1:24" x14ac:dyDescent="0.25">
      <c r="A190" s="129"/>
      <c r="B190" s="95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</row>
    <row r="191" spans="1:24" x14ac:dyDescent="0.25">
      <c r="A191" s="129"/>
      <c r="B191" s="95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</row>
    <row r="192" spans="1:24" x14ac:dyDescent="0.25">
      <c r="A192" s="129"/>
      <c r="B192" s="95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</row>
    <row r="193" spans="1:24" x14ac:dyDescent="0.25">
      <c r="A193" s="129"/>
      <c r="B193" s="95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</row>
    <row r="194" spans="1:24" x14ac:dyDescent="0.25">
      <c r="A194" s="129"/>
      <c r="B194" s="95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</row>
    <row r="195" spans="1:24" x14ac:dyDescent="0.25">
      <c r="A195" s="129"/>
      <c r="B195" s="95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</row>
    <row r="196" spans="1:24" x14ac:dyDescent="0.25">
      <c r="A196" s="129"/>
      <c r="B196" s="95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</row>
    <row r="197" spans="1:24" x14ac:dyDescent="0.25">
      <c r="A197" s="129"/>
      <c r="B197" s="95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</row>
    <row r="198" spans="1:24" x14ac:dyDescent="0.25">
      <c r="A198" s="129"/>
      <c r="B198" s="95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</row>
    <row r="199" spans="1:24" x14ac:dyDescent="0.25">
      <c r="A199" s="129"/>
      <c r="B199" s="95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</row>
    <row r="200" spans="1:24" x14ac:dyDescent="0.25">
      <c r="A200" s="129"/>
      <c r="B200" s="95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</row>
    <row r="201" spans="1:24" x14ac:dyDescent="0.25">
      <c r="A201" s="129"/>
      <c r="B201" s="95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</row>
    <row r="202" spans="1:24" x14ac:dyDescent="0.25">
      <c r="A202" s="129"/>
      <c r="B202" s="95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</row>
    <row r="203" spans="1:24" x14ac:dyDescent="0.25">
      <c r="A203" s="129"/>
      <c r="B203" s="95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</row>
    <row r="204" spans="1:24" x14ac:dyDescent="0.25">
      <c r="A204" s="129"/>
      <c r="B204" s="95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</row>
    <row r="205" spans="1:24" x14ac:dyDescent="0.25">
      <c r="A205" s="129"/>
      <c r="B205" s="95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</row>
    <row r="206" spans="1:24" x14ac:dyDescent="0.25">
      <c r="A206" s="129"/>
      <c r="B206" s="24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</row>
    <row r="207" spans="1:24" x14ac:dyDescent="0.25">
      <c r="A207" s="129"/>
      <c r="B207" s="24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</row>
    <row r="208" spans="1:24" x14ac:dyDescent="0.25">
      <c r="A208" s="129"/>
      <c r="B208" s="24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</row>
    <row r="209" spans="1:24" x14ac:dyDescent="0.25">
      <c r="A209" s="129"/>
      <c r="B209" s="24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</row>
    <row r="210" spans="1:24" x14ac:dyDescent="0.25">
      <c r="A210" s="129"/>
      <c r="B210" s="24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</row>
    <row r="211" spans="1:24" x14ac:dyDescent="0.25">
      <c r="A211" s="129"/>
      <c r="B211" s="24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</row>
    <row r="212" spans="1:24" x14ac:dyDescent="0.25">
      <c r="A212" s="129"/>
      <c r="B212" s="24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</row>
    <row r="213" spans="1:24" x14ac:dyDescent="0.25">
      <c r="A213" s="129"/>
      <c r="B213" s="24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</row>
    <row r="214" spans="1:24" x14ac:dyDescent="0.25">
      <c r="A214" s="129"/>
      <c r="B214" s="24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</row>
    <row r="215" spans="1:24" x14ac:dyDescent="0.25">
      <c r="A215" s="129"/>
      <c r="B215" s="24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</row>
    <row r="216" spans="1:24" x14ac:dyDescent="0.25">
      <c r="A216" s="129"/>
      <c r="B216" s="24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</row>
    <row r="217" spans="1:24" x14ac:dyDescent="0.25">
      <c r="A217" s="129"/>
      <c r="B217" s="24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</row>
    <row r="218" spans="1:24" x14ac:dyDescent="0.25">
      <c r="A218" s="129"/>
      <c r="B218" s="24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</row>
    <row r="219" spans="1:24" x14ac:dyDescent="0.25">
      <c r="A219" s="129"/>
      <c r="B219" s="24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</row>
    <row r="220" spans="1:24" x14ac:dyDescent="0.25">
      <c r="A220" s="129"/>
      <c r="B220" s="24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</row>
    <row r="221" spans="1:24" x14ac:dyDescent="0.25">
      <c r="A221" s="129"/>
      <c r="B221" s="24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</row>
    <row r="222" spans="1:24" x14ac:dyDescent="0.25">
      <c r="A222" s="129"/>
      <c r="B222" s="24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</row>
    <row r="223" spans="1:24" x14ac:dyDescent="0.25">
      <c r="A223" s="129"/>
      <c r="B223" s="24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</row>
    <row r="224" spans="1:24" x14ac:dyDescent="0.25">
      <c r="A224" s="129"/>
      <c r="B224" s="24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</row>
    <row r="225" spans="1:24" x14ac:dyDescent="0.25">
      <c r="A225" s="129"/>
      <c r="B225" s="24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</row>
    <row r="226" spans="1:24" x14ac:dyDescent="0.25">
      <c r="A226" s="129"/>
      <c r="B226" s="24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</row>
    <row r="227" spans="1:24" x14ac:dyDescent="0.25">
      <c r="A227" s="129"/>
      <c r="B227" s="24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</row>
    <row r="228" spans="1:24" x14ac:dyDescent="0.25">
      <c r="A228" s="129"/>
      <c r="B228" s="24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</row>
    <row r="229" spans="1:24" x14ac:dyDescent="0.25">
      <c r="A229" s="129"/>
      <c r="B229" s="24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</row>
    <row r="230" spans="1:24" x14ac:dyDescent="0.25">
      <c r="A230" s="129"/>
      <c r="B230" s="24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</row>
    <row r="231" spans="1:24" x14ac:dyDescent="0.25">
      <c r="A231" s="129"/>
      <c r="B231" s="24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</row>
    <row r="232" spans="1:24" x14ac:dyDescent="0.25">
      <c r="A232" s="129"/>
      <c r="B232" s="24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</row>
    <row r="233" spans="1:24" x14ac:dyDescent="0.25">
      <c r="A233" s="129"/>
      <c r="B233" s="24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</row>
    <row r="234" spans="1:24" x14ac:dyDescent="0.25">
      <c r="A234" s="129"/>
      <c r="B234" s="24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</row>
    <row r="235" spans="1:24" x14ac:dyDescent="0.25">
      <c r="A235" s="129"/>
      <c r="B235" s="24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</row>
    <row r="236" spans="1:24" x14ac:dyDescent="0.25">
      <c r="A236" s="129"/>
      <c r="B236" s="24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</row>
    <row r="237" spans="1:24" x14ac:dyDescent="0.25">
      <c r="A237" s="129"/>
      <c r="B237" s="24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</row>
    <row r="238" spans="1:24" x14ac:dyDescent="0.25">
      <c r="A238" s="129"/>
      <c r="B238" s="24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</row>
    <row r="239" spans="1:24" x14ac:dyDescent="0.25">
      <c r="A239" s="129"/>
      <c r="B239" s="24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</row>
    <row r="240" spans="1:24" x14ac:dyDescent="0.25">
      <c r="A240" s="129"/>
      <c r="B240" s="24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</row>
    <row r="241" spans="1:24" x14ac:dyDescent="0.25">
      <c r="A241" s="129"/>
      <c r="B241" s="24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</row>
    <row r="242" spans="1:24" x14ac:dyDescent="0.25">
      <c r="A242" s="129"/>
      <c r="B242" s="24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</row>
    <row r="243" spans="1:24" x14ac:dyDescent="0.25">
      <c r="A243" s="129"/>
      <c r="B243" s="24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</row>
    <row r="244" spans="1:24" x14ac:dyDescent="0.25">
      <c r="A244" s="129"/>
      <c r="B244" s="24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</row>
    <row r="245" spans="1:24" x14ac:dyDescent="0.25">
      <c r="A245" s="129"/>
      <c r="B245" s="24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</row>
    <row r="246" spans="1:24" x14ac:dyDescent="0.25">
      <c r="A246" s="129"/>
      <c r="B246" s="24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</row>
    <row r="247" spans="1:24" x14ac:dyDescent="0.25">
      <c r="A247" s="129"/>
      <c r="B247" s="24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</row>
    <row r="248" spans="1:24" x14ac:dyDescent="0.25">
      <c r="A248" s="129"/>
      <c r="B248" s="24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</row>
    <row r="249" spans="1:24" x14ac:dyDescent="0.25">
      <c r="A249" s="129"/>
      <c r="B249" s="24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</row>
    <row r="250" spans="1:24" x14ac:dyDescent="0.25">
      <c r="A250" s="129"/>
      <c r="B250" s="24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</row>
    <row r="251" spans="1:24" x14ac:dyDescent="0.25">
      <c r="A251" s="129"/>
      <c r="B251" s="24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</row>
    <row r="252" spans="1:24" x14ac:dyDescent="0.25">
      <c r="A252" s="129"/>
      <c r="B252" s="24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</row>
    <row r="253" spans="1:24" x14ac:dyDescent="0.25">
      <c r="A253" s="129"/>
      <c r="B253" s="24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</row>
    <row r="254" spans="1:24" x14ac:dyDescent="0.25">
      <c r="A254" s="129"/>
      <c r="B254" s="24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</row>
    <row r="255" spans="1:24" x14ac:dyDescent="0.25">
      <c r="A255" s="129"/>
      <c r="B255" s="24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</row>
    <row r="256" spans="1:24" x14ac:dyDescent="0.25">
      <c r="A256" s="129"/>
      <c r="B256" s="24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</row>
    <row r="257" spans="1:24" x14ac:dyDescent="0.25">
      <c r="A257" s="129"/>
      <c r="B257" s="24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</row>
    <row r="258" spans="1:24" x14ac:dyDescent="0.25">
      <c r="A258" s="129"/>
      <c r="B258" s="24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</row>
    <row r="259" spans="1:24" x14ac:dyDescent="0.25">
      <c r="A259" s="129"/>
      <c r="B259" s="24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</row>
    <row r="260" spans="1:24" x14ac:dyDescent="0.25">
      <c r="A260" s="129"/>
      <c r="B260" s="24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</row>
    <row r="261" spans="1:24" x14ac:dyDescent="0.25">
      <c r="A261" s="129"/>
      <c r="B261" s="24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</row>
    <row r="262" spans="1:24" x14ac:dyDescent="0.25">
      <c r="A262" s="129"/>
      <c r="B262" s="24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</row>
    <row r="263" spans="1:24" x14ac:dyDescent="0.25">
      <c r="A263" s="129"/>
      <c r="B263" s="24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</row>
    <row r="264" spans="1:24" x14ac:dyDescent="0.25">
      <c r="A264" s="129"/>
      <c r="B264" s="24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</row>
    <row r="265" spans="1:24" x14ac:dyDescent="0.25">
      <c r="A265" s="129"/>
      <c r="B265" s="24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</row>
    <row r="266" spans="1:24" x14ac:dyDescent="0.25">
      <c r="A266" s="129"/>
      <c r="B266" s="24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</row>
    <row r="267" spans="1:24" x14ac:dyDescent="0.25">
      <c r="A267" s="129"/>
      <c r="B267" s="24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</row>
    <row r="268" spans="1:24" x14ac:dyDescent="0.25">
      <c r="A268" s="129"/>
      <c r="B268" s="24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</row>
    <row r="269" spans="1:24" x14ac:dyDescent="0.25">
      <c r="A269" s="129"/>
      <c r="B269" s="24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</row>
    <row r="270" spans="1:24" x14ac:dyDescent="0.25">
      <c r="A270" s="129"/>
      <c r="B270" s="24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</row>
    <row r="271" spans="1:24" x14ac:dyDescent="0.25">
      <c r="A271" s="129"/>
      <c r="B271" s="24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</row>
    <row r="272" spans="1:24" x14ac:dyDescent="0.25">
      <c r="A272" s="129"/>
      <c r="B272" s="24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</row>
    <row r="273" spans="1:24" x14ac:dyDescent="0.25">
      <c r="A273" s="129"/>
      <c r="B273" s="24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</row>
    <row r="274" spans="1:24" x14ac:dyDescent="0.25">
      <c r="A274" s="129"/>
      <c r="B274" s="24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</row>
    <row r="275" spans="1:24" x14ac:dyDescent="0.25">
      <c r="A275" s="129"/>
      <c r="B275" s="24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</row>
    <row r="276" spans="1:24" x14ac:dyDescent="0.25">
      <c r="A276" s="129"/>
      <c r="B276" s="24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</row>
    <row r="277" spans="1:24" x14ac:dyDescent="0.25">
      <c r="A277" s="129"/>
      <c r="B277" s="24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</row>
    <row r="278" spans="1:24" x14ac:dyDescent="0.25">
      <c r="A278" s="129"/>
      <c r="B278" s="24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</row>
    <row r="279" spans="1:24" x14ac:dyDescent="0.25">
      <c r="A279" s="129"/>
      <c r="B279" s="24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</row>
    <row r="280" spans="1:24" x14ac:dyDescent="0.25">
      <c r="A280" s="129"/>
      <c r="B280" s="24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</row>
    <row r="281" spans="1:24" x14ac:dyDescent="0.25">
      <c r="A281" s="129"/>
      <c r="B281" s="24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</row>
    <row r="282" spans="1:24" x14ac:dyDescent="0.25">
      <c r="A282" s="129"/>
      <c r="B282" s="24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</row>
    <row r="283" spans="1:24" x14ac:dyDescent="0.25">
      <c r="A283" s="129"/>
      <c r="B283" s="24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</row>
    <row r="284" spans="1:24" x14ac:dyDescent="0.25">
      <c r="A284" s="129"/>
      <c r="B284" s="24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</row>
    <row r="285" spans="1:24" x14ac:dyDescent="0.25">
      <c r="A285" s="129"/>
      <c r="B285" s="24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</row>
    <row r="286" spans="1:24" x14ac:dyDescent="0.25">
      <c r="A286" s="129"/>
      <c r="B286" s="24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</row>
    <row r="287" spans="1:24" x14ac:dyDescent="0.25">
      <c r="A287" s="129"/>
      <c r="B287" s="24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</row>
    <row r="288" spans="1:24" x14ac:dyDescent="0.25">
      <c r="A288" s="129"/>
      <c r="B288" s="24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</row>
    <row r="289" spans="1:24" x14ac:dyDescent="0.25">
      <c r="A289" s="129"/>
      <c r="B289" s="24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</row>
    <row r="290" spans="1:24" x14ac:dyDescent="0.25">
      <c r="A290" s="129"/>
      <c r="B290" s="24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</row>
    <row r="291" spans="1:24" x14ac:dyDescent="0.25">
      <c r="A291" s="129"/>
      <c r="B291" s="24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</row>
    <row r="292" spans="1:24" x14ac:dyDescent="0.25">
      <c r="A292" s="129"/>
      <c r="B292" s="24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</row>
    <row r="293" spans="1:24" x14ac:dyDescent="0.25">
      <c r="A293" s="129"/>
      <c r="B293" s="24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</row>
    <row r="294" spans="1:24" x14ac:dyDescent="0.25">
      <c r="A294" s="129"/>
      <c r="B294" s="24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</row>
    <row r="295" spans="1:24" x14ac:dyDescent="0.25">
      <c r="A295" s="129"/>
      <c r="B295" s="24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</row>
    <row r="296" spans="1:24" x14ac:dyDescent="0.25">
      <c r="A296" s="129"/>
      <c r="B296" s="24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</row>
    <row r="297" spans="1:24" x14ac:dyDescent="0.25">
      <c r="A297" s="129"/>
      <c r="B297" s="24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</row>
    <row r="298" spans="1:24" x14ac:dyDescent="0.25">
      <c r="A298" s="129"/>
      <c r="B298" s="24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</row>
    <row r="299" spans="1:24" x14ac:dyDescent="0.25">
      <c r="A299" s="129"/>
      <c r="B299" s="24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</row>
    <row r="300" spans="1:24" x14ac:dyDescent="0.25">
      <c r="A300" s="129"/>
      <c r="B300" s="24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</row>
    <row r="301" spans="1:24" x14ac:dyDescent="0.25">
      <c r="A301" s="129"/>
      <c r="B301" s="24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</row>
    <row r="302" spans="1:24" x14ac:dyDescent="0.25">
      <c r="A302" s="129"/>
      <c r="B302" s="24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</row>
    <row r="303" spans="1:24" x14ac:dyDescent="0.25">
      <c r="A303" s="129"/>
      <c r="B303" s="24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</row>
    <row r="304" spans="1:24" x14ac:dyDescent="0.25">
      <c r="A304" s="129"/>
      <c r="B304" s="24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</row>
    <row r="305" spans="1:24" x14ac:dyDescent="0.25">
      <c r="A305" s="129"/>
      <c r="B305" s="24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</row>
    <row r="306" spans="1:24" x14ac:dyDescent="0.25">
      <c r="A306" s="129"/>
      <c r="B306" s="24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</row>
    <row r="307" spans="1:24" x14ac:dyDescent="0.25">
      <c r="A307" s="129"/>
      <c r="B307" s="24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</row>
    <row r="308" spans="1:24" x14ac:dyDescent="0.25">
      <c r="A308" s="129"/>
      <c r="B308" s="24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</row>
    <row r="309" spans="1:24" x14ac:dyDescent="0.25">
      <c r="A309" s="129"/>
      <c r="B309" s="24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</row>
    <row r="310" spans="1:24" x14ac:dyDescent="0.25">
      <c r="A310" s="129"/>
      <c r="B310" s="24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</row>
    <row r="311" spans="1:24" x14ac:dyDescent="0.25">
      <c r="A311" s="129"/>
      <c r="B311" s="24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</row>
    <row r="312" spans="1:24" x14ac:dyDescent="0.25">
      <c r="A312" s="129"/>
      <c r="B312" s="24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</row>
    <row r="313" spans="1:24" x14ac:dyDescent="0.25">
      <c r="A313" s="129"/>
      <c r="B313" s="24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</row>
    <row r="314" spans="1:24" x14ac:dyDescent="0.25">
      <c r="A314" s="129"/>
      <c r="B314" s="24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</row>
    <row r="315" spans="1:24" x14ac:dyDescent="0.25">
      <c r="A315" s="129"/>
      <c r="B315" s="24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</row>
    <row r="316" spans="1:24" x14ac:dyDescent="0.25">
      <c r="A316" s="129"/>
      <c r="B316" s="24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</row>
    <row r="317" spans="1:24" x14ac:dyDescent="0.25">
      <c r="A317" s="129"/>
      <c r="B317" s="24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</row>
    <row r="318" spans="1:24" x14ac:dyDescent="0.25">
      <c r="A318" s="129"/>
      <c r="B318" s="24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</row>
    <row r="319" spans="1:24" x14ac:dyDescent="0.25">
      <c r="A319" s="129"/>
      <c r="B319" s="24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</row>
    <row r="320" spans="1:24" x14ac:dyDescent="0.25">
      <c r="A320" s="129"/>
      <c r="B320" s="24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</row>
    <row r="321" spans="1:24" x14ac:dyDescent="0.25">
      <c r="A321" s="129"/>
      <c r="B321" s="24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</row>
    <row r="322" spans="1:24" x14ac:dyDescent="0.25">
      <c r="A322" s="129"/>
      <c r="B322" s="24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</row>
    <row r="323" spans="1:24" x14ac:dyDescent="0.25">
      <c r="A323" s="129"/>
      <c r="B323" s="24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</row>
    <row r="324" spans="1:24" x14ac:dyDescent="0.25">
      <c r="A324" s="129"/>
      <c r="B324" s="24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</row>
    <row r="325" spans="1:24" x14ac:dyDescent="0.25">
      <c r="A325" s="129"/>
      <c r="B325" s="24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</row>
    <row r="326" spans="1:24" x14ac:dyDescent="0.25">
      <c r="A326" s="129"/>
      <c r="B326" s="24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</row>
    <row r="327" spans="1:24" x14ac:dyDescent="0.25">
      <c r="A327" s="129"/>
      <c r="B327" s="24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</row>
    <row r="328" spans="1:24" x14ac:dyDescent="0.25">
      <c r="A328" s="129"/>
      <c r="B328" s="24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</row>
    <row r="329" spans="1:24" x14ac:dyDescent="0.25">
      <c r="A329" s="129"/>
      <c r="B329" s="24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</row>
    <row r="330" spans="1:24" x14ac:dyDescent="0.25">
      <c r="A330" s="129"/>
      <c r="B330" s="24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</row>
    <row r="331" spans="1:24" x14ac:dyDescent="0.25">
      <c r="A331" s="129"/>
      <c r="B331" s="24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</row>
  </sheetData>
  <mergeCells count="1">
    <mergeCell ref="A44:X44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Contents</vt:lpstr>
      <vt:lpstr>Monthly</vt:lpstr>
      <vt:lpstr>Quarterly</vt:lpstr>
      <vt:lpstr>Annual</vt:lpstr>
    </vt:vector>
  </TitlesOfParts>
  <Company>BRB-BURUNDI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BRB</dc:creator>
  <cp:lastModifiedBy>NIYOMANA Thierryve</cp:lastModifiedBy>
  <cp:lastPrinted>2017-02-09T13:46:07Z</cp:lastPrinted>
  <dcterms:created xsi:type="dcterms:W3CDTF">2000-07-27T09:00:10Z</dcterms:created>
  <dcterms:modified xsi:type="dcterms:W3CDTF">2024-05-08T09:27:10Z</dcterms:modified>
</cp:coreProperties>
</file>